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anetcost" sheetId="1" r:id="rId1"/>
  </sheets>
  <definedNames>
    <definedName name="_xlnm.Print_Area" localSheetId="0">'intranetcost'!$A$1:$J$69</definedName>
  </definedNames>
  <calcPr fullCalcOnLoad="1"/>
</workbook>
</file>

<file path=xl/sharedStrings.xml><?xml version="1.0" encoding="utf-8"?>
<sst xmlns="http://schemas.openxmlformats.org/spreadsheetml/2006/main" count="23" uniqueCount="21">
  <si>
    <t>fixed</t>
  </si>
  <si>
    <t>individ</t>
  </si>
  <si>
    <t>variable</t>
  </si>
  <si>
    <t>AVERAGE COST OF INTRANET SYSTEM</t>
  </si>
  <si>
    <t>Radius</t>
  </si>
  <si>
    <t>total</t>
  </si>
  <si>
    <t>Average cost components. Density = 0,1</t>
  </si>
  <si>
    <t>Average cost as a function of density</t>
  </si>
  <si>
    <t>d = 0,4</t>
  </si>
  <si>
    <t xml:space="preserve">d = 0,2 </t>
  </si>
  <si>
    <t>d = 0,3</t>
  </si>
  <si>
    <t>d = 0,5</t>
  </si>
  <si>
    <t>meters</t>
  </si>
  <si>
    <t xml:space="preserve">Number </t>
  </si>
  <si>
    <t>of users</t>
  </si>
  <si>
    <t xml:space="preserve">Fix cost = </t>
  </si>
  <si>
    <t>Ind. cost =</t>
  </si>
  <si>
    <t>Line cost =</t>
  </si>
  <si>
    <t>$</t>
  </si>
  <si>
    <t>1. Optimum size of Intranet area. Density = 0,1</t>
  </si>
  <si>
    <t>2. Average cost as a function of density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</si>
</sst>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intranetcost!$C$7:$C$19</c:f>
              <c:numCache>
                <c:ptCount val="13"/>
                <c:pt idx="0">
                  <c:v>2981.245576786978</c:v>
                </c:pt>
                <c:pt idx="1">
                  <c:v>1676.9506369426751</c:v>
                </c:pt>
                <c:pt idx="2">
                  <c:v>1073.248407643312</c:v>
                </c:pt>
                <c:pt idx="3">
                  <c:v>745.3113941967445</c:v>
                </c:pt>
                <c:pt idx="4">
                  <c:v>547.5757181853633</c:v>
                </c:pt>
                <c:pt idx="5">
                  <c:v>419.2376592356688</c:v>
                </c:pt>
                <c:pt idx="6">
                  <c:v>331.2495085318864</c:v>
                </c:pt>
                <c:pt idx="7">
                  <c:v>268.312101910828</c:v>
                </c:pt>
                <c:pt idx="8">
                  <c:v>221.74553876927934</c:v>
                </c:pt>
                <c:pt idx="9">
                  <c:v>186.32784854918611</c:v>
                </c:pt>
                <c:pt idx="10">
                  <c:v>158.7645573436852</c:v>
                </c:pt>
                <c:pt idx="11">
                  <c:v>136.89392954634081</c:v>
                </c:pt>
                <c:pt idx="12">
                  <c:v>119.24982307147911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intranetcost!$D$7:$D$19</c:f>
              <c:numCache>
                <c:ptCount val="13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intranetcost!$E$7:$E$19</c:f>
              <c:numCache>
                <c:ptCount val="13"/>
                <c:pt idx="0">
                  <c:v>180</c:v>
                </c:pt>
                <c:pt idx="1">
                  <c:v>240</c:v>
                </c:pt>
                <c:pt idx="2">
                  <c:v>300</c:v>
                </c:pt>
                <c:pt idx="3">
                  <c:v>360</c:v>
                </c:pt>
                <c:pt idx="4">
                  <c:v>420</c:v>
                </c:pt>
                <c:pt idx="5">
                  <c:v>480</c:v>
                </c:pt>
                <c:pt idx="6">
                  <c:v>540</c:v>
                </c:pt>
                <c:pt idx="7">
                  <c:v>600</c:v>
                </c:pt>
                <c:pt idx="8">
                  <c:v>660</c:v>
                </c:pt>
                <c:pt idx="9">
                  <c:v>720</c:v>
                </c:pt>
                <c:pt idx="10">
                  <c:v>780</c:v>
                </c:pt>
                <c:pt idx="11">
                  <c:v>840</c:v>
                </c:pt>
                <c:pt idx="12">
                  <c:v>900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intranetcost!$F$7:$F$19</c:f>
              <c:numCache>
                <c:ptCount val="13"/>
                <c:pt idx="0">
                  <c:v>3611.245576786978</c:v>
                </c:pt>
                <c:pt idx="1">
                  <c:v>2366.9506369426754</c:v>
                </c:pt>
                <c:pt idx="2">
                  <c:v>1823.248407643312</c:v>
                </c:pt>
                <c:pt idx="3">
                  <c:v>1555.3113941967445</c:v>
                </c:pt>
                <c:pt idx="4">
                  <c:v>1417.5757181853633</c:v>
                </c:pt>
                <c:pt idx="5">
                  <c:v>1349.2376592356688</c:v>
                </c:pt>
                <c:pt idx="6">
                  <c:v>1321.2495085318865</c:v>
                </c:pt>
                <c:pt idx="7">
                  <c:v>1318.312101910828</c:v>
                </c:pt>
                <c:pt idx="8">
                  <c:v>1331.7455387692794</c:v>
                </c:pt>
                <c:pt idx="9">
                  <c:v>1356.327848549186</c:v>
                </c:pt>
                <c:pt idx="10">
                  <c:v>1388.7645573436853</c:v>
                </c:pt>
                <c:pt idx="11">
                  <c:v>1426.8939295463408</c:v>
                </c:pt>
                <c:pt idx="12">
                  <c:v>1469.249823071479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of area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 in US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intranetcost!$F$7:$F$19</c:f>
              <c:numCache>
                <c:ptCount val="13"/>
                <c:pt idx="0">
                  <c:v>3611.245576786978</c:v>
                </c:pt>
                <c:pt idx="1">
                  <c:v>2366.9506369426754</c:v>
                </c:pt>
                <c:pt idx="2">
                  <c:v>1823.248407643312</c:v>
                </c:pt>
                <c:pt idx="3">
                  <c:v>1555.3113941967445</c:v>
                </c:pt>
                <c:pt idx="4">
                  <c:v>1417.5757181853633</c:v>
                </c:pt>
                <c:pt idx="5">
                  <c:v>1349.2376592356688</c:v>
                </c:pt>
                <c:pt idx="6">
                  <c:v>1321.2495085318865</c:v>
                </c:pt>
                <c:pt idx="7">
                  <c:v>1318.312101910828</c:v>
                </c:pt>
                <c:pt idx="8">
                  <c:v>1331.7455387692794</c:v>
                </c:pt>
                <c:pt idx="9">
                  <c:v>1356.327848549186</c:v>
                </c:pt>
                <c:pt idx="10">
                  <c:v>1388.7645573436853</c:v>
                </c:pt>
                <c:pt idx="11">
                  <c:v>1426.8939295463408</c:v>
                </c:pt>
                <c:pt idx="12">
                  <c:v>1469.249823071479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intranetcost!$G$7:$G$19</c:f>
              <c:numCache>
                <c:ptCount val="13"/>
                <c:pt idx="0">
                  <c:v>2120.622788393489</c:v>
                </c:pt>
                <c:pt idx="1">
                  <c:v>1528.4753184713377</c:v>
                </c:pt>
                <c:pt idx="2">
                  <c:v>1286.624203821656</c:v>
                </c:pt>
                <c:pt idx="3">
                  <c:v>1182.6556970983722</c:v>
                </c:pt>
                <c:pt idx="4">
                  <c:v>1143.7878590926816</c:v>
                </c:pt>
                <c:pt idx="5">
                  <c:v>1139.6188296178343</c:v>
                </c:pt>
                <c:pt idx="6">
                  <c:v>1155.6247542659432</c:v>
                </c:pt>
                <c:pt idx="7">
                  <c:v>1184.156050955414</c:v>
                </c:pt>
                <c:pt idx="8">
                  <c:v>1220.8727693846397</c:v>
                </c:pt>
                <c:pt idx="9">
                  <c:v>1263.163924274593</c:v>
                </c:pt>
                <c:pt idx="10">
                  <c:v>1309.3822786718426</c:v>
                </c:pt>
                <c:pt idx="11">
                  <c:v>1358.4469647731703</c:v>
                </c:pt>
                <c:pt idx="12">
                  <c:v>1409.6249115357396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intranetcost!$H$7:$H$19</c:f>
              <c:numCache>
                <c:ptCount val="13"/>
                <c:pt idx="0">
                  <c:v>1623.7485255956594</c:v>
                </c:pt>
                <c:pt idx="1">
                  <c:v>1248.9835456475585</c:v>
                </c:pt>
                <c:pt idx="2">
                  <c:v>1107.7494692144373</c:v>
                </c:pt>
                <c:pt idx="3">
                  <c:v>1058.437131398915</c:v>
                </c:pt>
                <c:pt idx="4">
                  <c:v>1052.5252393951212</c:v>
                </c:pt>
                <c:pt idx="5">
                  <c:v>1069.7458864118896</c:v>
                </c:pt>
                <c:pt idx="6">
                  <c:v>1100.416502843962</c:v>
                </c:pt>
                <c:pt idx="7">
                  <c:v>1139.4373673036093</c:v>
                </c:pt>
                <c:pt idx="8">
                  <c:v>1183.9151795897596</c:v>
                </c:pt>
                <c:pt idx="9">
                  <c:v>1232.1092828497287</c:v>
                </c:pt>
                <c:pt idx="10">
                  <c:v>1282.9215191145618</c:v>
                </c:pt>
                <c:pt idx="11">
                  <c:v>1335.6313098487803</c:v>
                </c:pt>
                <c:pt idx="12">
                  <c:v>1389.7499410238263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intranetcost!$I$7:$I$19</c:f>
              <c:numCache>
                <c:ptCount val="13"/>
                <c:pt idx="0">
                  <c:v>1375.3113941967445</c:v>
                </c:pt>
                <c:pt idx="1">
                  <c:v>1109.2376592356688</c:v>
                </c:pt>
                <c:pt idx="2">
                  <c:v>1018.312101910828</c:v>
                </c:pt>
                <c:pt idx="3">
                  <c:v>996.3278485491861</c:v>
                </c:pt>
                <c:pt idx="4">
                  <c:v>1006.8939295463408</c:v>
                </c:pt>
                <c:pt idx="5">
                  <c:v>1034.8094148089172</c:v>
                </c:pt>
                <c:pt idx="6">
                  <c:v>1072.8123771329715</c:v>
                </c:pt>
                <c:pt idx="7">
                  <c:v>1117.078025477707</c:v>
                </c:pt>
                <c:pt idx="8">
                  <c:v>1165.4363846923197</c:v>
                </c:pt>
                <c:pt idx="9">
                  <c:v>1216.5819621372966</c:v>
                </c:pt>
                <c:pt idx="10">
                  <c:v>1269.6911393359214</c:v>
                </c:pt>
                <c:pt idx="11">
                  <c:v>1324.2234823865851</c:v>
                </c:pt>
                <c:pt idx="12">
                  <c:v>1379.8124557678698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intranetcost!$A$7:$A$19</c:f>
              <c:numCach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intranetcost!$J$7:$J$19</c:f>
              <c:numCache>
                <c:ptCount val="13"/>
                <c:pt idx="0">
                  <c:v>1226.2491153573956</c:v>
                </c:pt>
                <c:pt idx="1">
                  <c:v>1025.3901273885351</c:v>
                </c:pt>
                <c:pt idx="2">
                  <c:v>964.6496815286624</c:v>
                </c:pt>
                <c:pt idx="3">
                  <c:v>959.0622788393489</c:v>
                </c:pt>
                <c:pt idx="4">
                  <c:v>979.5151436370727</c:v>
                </c:pt>
                <c:pt idx="5">
                  <c:v>1013.8475318471337</c:v>
                </c:pt>
                <c:pt idx="6">
                  <c:v>1056.2499017063774</c:v>
                </c:pt>
                <c:pt idx="7">
                  <c:v>1103.6624203821657</c:v>
                </c:pt>
                <c:pt idx="8">
                  <c:v>1154.3491077538558</c:v>
                </c:pt>
                <c:pt idx="9">
                  <c:v>1207.265569709837</c:v>
                </c:pt>
                <c:pt idx="10">
                  <c:v>1261.752911468737</c:v>
                </c:pt>
                <c:pt idx="11">
                  <c:v>1317.3787859092681</c:v>
                </c:pt>
                <c:pt idx="12">
                  <c:v>1373.849964614296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of area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crossBetween val="midCat"/>
        <c:dispUnits/>
      </c:val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cost in US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7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0.28175</cdr:y>
    </cdr:from>
    <cdr:to>
      <cdr:x>0.2495</cdr:x>
      <cdr:y>0.3275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990600"/>
          <a:ext cx="54292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fixed cost</a:t>
          </a:r>
        </a:p>
      </cdr:txBody>
    </cdr:sp>
  </cdr:relSizeAnchor>
  <cdr:relSizeAnchor xmlns:cdr="http://schemas.openxmlformats.org/drawingml/2006/chartDrawing">
    <cdr:from>
      <cdr:x>0.17625</cdr:x>
      <cdr:y>0.67925</cdr:y>
    </cdr:from>
    <cdr:to>
      <cdr:x>0.293</cdr:x>
      <cdr:y>0.725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2400300"/>
          <a:ext cx="7429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individual cost</a:t>
          </a:r>
        </a:p>
      </cdr:txBody>
    </cdr:sp>
  </cdr:relSizeAnchor>
  <cdr:relSizeAnchor xmlns:cdr="http://schemas.openxmlformats.org/drawingml/2006/chartDrawing">
    <cdr:from>
      <cdr:x>0.177</cdr:x>
      <cdr:y>0.77275</cdr:y>
    </cdr:from>
    <cdr:to>
      <cdr:x>0.25025</cdr:x>
      <cdr:y>0.8185</cdr:y>
    </cdr:to>
    <cdr:sp>
      <cdr:nvSpPr>
        <cdr:cNvPr id="3" name="TextBox 3"/>
        <cdr:cNvSpPr txBox="1">
          <a:spLocks noChangeArrowheads="1"/>
        </cdr:cNvSpPr>
      </cdr:nvSpPr>
      <cdr:spPr>
        <a:xfrm>
          <a:off x="1123950" y="2733675"/>
          <a:ext cx="46672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line cost</a:t>
          </a:r>
        </a:p>
      </cdr:txBody>
    </cdr:sp>
  </cdr:relSizeAnchor>
  <cdr:relSizeAnchor xmlns:cdr="http://schemas.openxmlformats.org/drawingml/2006/chartDrawing">
    <cdr:from>
      <cdr:x>0.29775</cdr:x>
      <cdr:y>0.155</cdr:y>
    </cdr:from>
    <cdr:to>
      <cdr:x>0.4415</cdr:x>
      <cdr:y>0.20075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542925"/>
          <a:ext cx="9144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average cost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0.1275</cdr:y>
    </cdr:from>
    <cdr:to>
      <cdr:x>0.243</cdr:x>
      <cdr:y>0.17125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466725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 = 0,1</a:t>
          </a:r>
        </a:p>
      </cdr:txBody>
    </cdr:sp>
  </cdr:relSizeAnchor>
  <cdr:relSizeAnchor xmlns:cdr="http://schemas.openxmlformats.org/drawingml/2006/chartDrawing">
    <cdr:from>
      <cdr:x>0.18</cdr:x>
      <cdr:y>0.376</cdr:y>
    </cdr:from>
    <cdr:to>
      <cdr:x>0.243</cdr:x>
      <cdr:y>0.41975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1381125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 = 0,2</a:t>
          </a:r>
        </a:p>
      </cdr:txBody>
    </cdr:sp>
  </cdr:relSizeAnchor>
  <cdr:relSizeAnchor xmlns:cdr="http://schemas.openxmlformats.org/drawingml/2006/chartDrawing">
    <cdr:from>
      <cdr:x>0.18</cdr:x>
      <cdr:y>0.48275</cdr:y>
    </cdr:from>
    <cdr:to>
      <cdr:x>0.243</cdr:x>
      <cdr:y>0.5265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0" y="1781175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 = 0,3</a:t>
          </a:r>
        </a:p>
      </cdr:txBody>
    </cdr:sp>
  </cdr:relSizeAnchor>
  <cdr:relSizeAnchor xmlns:cdr="http://schemas.openxmlformats.org/drawingml/2006/chartDrawing">
    <cdr:from>
      <cdr:x>0.18</cdr:x>
      <cdr:y>0.54475</cdr:y>
    </cdr:from>
    <cdr:to>
      <cdr:x>0.243</cdr:x>
      <cdr:y>0.5885</cdr:y>
    </cdr:to>
    <cdr:sp>
      <cdr:nvSpPr>
        <cdr:cNvPr id="4" name="TextBox 4"/>
        <cdr:cNvSpPr txBox="1">
          <a:spLocks noChangeArrowheads="1"/>
        </cdr:cNvSpPr>
      </cdr:nvSpPr>
      <cdr:spPr>
        <a:xfrm>
          <a:off x="1143000" y="2009775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 = 0,4</a:t>
          </a:r>
        </a:p>
      </cdr:txBody>
    </cdr:sp>
  </cdr:relSizeAnchor>
  <cdr:relSizeAnchor xmlns:cdr="http://schemas.openxmlformats.org/drawingml/2006/chartDrawing">
    <cdr:from>
      <cdr:x>0.18</cdr:x>
      <cdr:y>0.61</cdr:y>
    </cdr:from>
    <cdr:to>
      <cdr:x>0.243</cdr:x>
      <cdr:y>0.65375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0" y="2247900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 = 0,5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9525</xdr:rowOff>
    </xdr:from>
    <xdr:to>
      <xdr:col>9</xdr:col>
      <xdr:colOff>600075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28575" y="3533775"/>
        <a:ext cx="6362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45</xdr:row>
      <xdr:rowOff>28575</xdr:rowOff>
    </xdr:from>
    <xdr:to>
      <xdr:col>9</xdr:col>
      <xdr:colOff>600075</xdr:colOff>
      <xdr:row>68</xdr:row>
      <xdr:rowOff>0</xdr:rowOff>
    </xdr:to>
    <xdr:graphicFrame>
      <xdr:nvGraphicFramePr>
        <xdr:cNvPr id="2" name="Chart 5"/>
        <xdr:cNvGraphicFramePr/>
      </xdr:nvGraphicFramePr>
      <xdr:xfrm>
        <a:off x="38100" y="7477125"/>
        <a:ext cx="63531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2" max="10" width="9.7109375" style="0" customWidth="1"/>
  </cols>
  <sheetData>
    <row r="1" spans="1:10" ht="19.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3" spans="1:9" ht="12.75">
      <c r="A3" s="4" t="s">
        <v>15</v>
      </c>
      <c r="B3" s="4">
        <v>210625</v>
      </c>
      <c r="C3" s="4" t="s">
        <v>18</v>
      </c>
      <c r="D3" s="4" t="s">
        <v>16</v>
      </c>
      <c r="E3" s="4">
        <v>450</v>
      </c>
      <c r="F3" s="4" t="s">
        <v>18</v>
      </c>
      <c r="G3" s="5" t="s">
        <v>17</v>
      </c>
      <c r="H3" s="4">
        <v>12</v>
      </c>
      <c r="I3" s="5" t="s">
        <v>18</v>
      </c>
    </row>
    <row r="4" spans="1:6" ht="12.75">
      <c r="A4" s="2"/>
      <c r="C4" s="2"/>
      <c r="D4" s="2"/>
      <c r="E4" s="2"/>
      <c r="F4" s="2"/>
    </row>
    <row r="5" spans="1:14" ht="12.75">
      <c r="A5" s="7" t="s">
        <v>4</v>
      </c>
      <c r="B5" s="7" t="s">
        <v>13</v>
      </c>
      <c r="C5" s="14" t="s">
        <v>6</v>
      </c>
      <c r="D5" s="15"/>
      <c r="E5" s="15"/>
      <c r="F5" s="16"/>
      <c r="G5" s="12" t="s">
        <v>7</v>
      </c>
      <c r="H5" s="12"/>
      <c r="I5" s="12"/>
      <c r="J5" s="12"/>
      <c r="K5" s="2"/>
      <c r="L5" s="2"/>
      <c r="M5" s="2"/>
      <c r="N5" s="2"/>
    </row>
    <row r="6" spans="1:14" ht="12.75">
      <c r="A6" s="9" t="s">
        <v>12</v>
      </c>
      <c r="B6" s="9" t="s">
        <v>14</v>
      </c>
      <c r="C6" s="8" t="s">
        <v>0</v>
      </c>
      <c r="D6" s="8" t="s">
        <v>2</v>
      </c>
      <c r="E6" s="8" t="s">
        <v>1</v>
      </c>
      <c r="F6" s="8" t="s">
        <v>5</v>
      </c>
      <c r="G6" s="8" t="s">
        <v>9</v>
      </c>
      <c r="H6" s="8" t="s">
        <v>10</v>
      </c>
      <c r="I6" s="8" t="s">
        <v>8</v>
      </c>
      <c r="J6" s="8" t="s">
        <v>11</v>
      </c>
      <c r="K6" s="2"/>
      <c r="L6" s="2"/>
      <c r="M6" s="2"/>
      <c r="N6" s="2"/>
    </row>
    <row r="7" spans="1:14" ht="12.75">
      <c r="A7" s="10">
        <v>15</v>
      </c>
      <c r="B7" s="11">
        <f aca="true" t="shared" si="0" ref="B7:B19">0.1*3.14*A7^2</f>
        <v>70.65</v>
      </c>
      <c r="C7" s="11">
        <f aca="true" t="shared" si="1" ref="C7:C19">$B$3/3.14/0.1/A7^2</f>
        <v>2981.245576786978</v>
      </c>
      <c r="D7" s="10">
        <f aca="true" t="shared" si="2" ref="D7:D19">$E$3</f>
        <v>450</v>
      </c>
      <c r="E7" s="11">
        <f aca="true" t="shared" si="3" ref="E7:E19">$H$3*A7</f>
        <v>180</v>
      </c>
      <c r="F7" s="11">
        <f aca="true" t="shared" si="4" ref="F7:F19">SUM(C7:E7)</f>
        <v>3611.245576786978</v>
      </c>
      <c r="G7" s="11">
        <f aca="true" t="shared" si="5" ref="G7:G19">$B$3/3.14/0.2/A7^2+$E$3+$H$3*A7</f>
        <v>2120.622788393489</v>
      </c>
      <c r="H7" s="11">
        <f aca="true" t="shared" si="6" ref="H7:H19">$B$3/3.14/0.3/A7^2+$E$3+$H$3*A7</f>
        <v>1623.7485255956594</v>
      </c>
      <c r="I7" s="11">
        <f aca="true" t="shared" si="7" ref="I7:I19">$B$3/3.14/0.4/A7^2+$E$3+$H$3*A7</f>
        <v>1375.3113941967445</v>
      </c>
      <c r="J7" s="11">
        <f aca="true" t="shared" si="8" ref="J7:J19">$B$3/3.14/0.5/A7^2+$E$3+$H$3*A7</f>
        <v>1226.2491153573956</v>
      </c>
      <c r="M7" s="3"/>
      <c r="N7" s="3"/>
    </row>
    <row r="8" spans="1:14" ht="12.75">
      <c r="A8" s="10">
        <f>A7+5</f>
        <v>20</v>
      </c>
      <c r="B8" s="11">
        <f t="shared" si="0"/>
        <v>125.60000000000002</v>
      </c>
      <c r="C8" s="11">
        <f t="shared" si="1"/>
        <v>1676.9506369426751</v>
      </c>
      <c r="D8" s="10">
        <f t="shared" si="2"/>
        <v>450</v>
      </c>
      <c r="E8" s="11">
        <f t="shared" si="3"/>
        <v>240</v>
      </c>
      <c r="F8" s="11">
        <f t="shared" si="4"/>
        <v>2366.9506369426754</v>
      </c>
      <c r="G8" s="11">
        <f t="shared" si="5"/>
        <v>1528.4753184713377</v>
      </c>
      <c r="H8" s="11">
        <f t="shared" si="6"/>
        <v>1248.9835456475585</v>
      </c>
      <c r="I8" s="11">
        <f t="shared" si="7"/>
        <v>1109.2376592356688</v>
      </c>
      <c r="J8" s="11">
        <f t="shared" si="8"/>
        <v>1025.3901273885351</v>
      </c>
      <c r="M8" s="3"/>
      <c r="N8" s="3"/>
    </row>
    <row r="9" spans="1:14" ht="12.75">
      <c r="A9" s="10">
        <f aca="true" t="shared" si="9" ref="A9:A19">A8+5</f>
        <v>25</v>
      </c>
      <c r="B9" s="11">
        <f t="shared" si="0"/>
        <v>196.25000000000003</v>
      </c>
      <c r="C9" s="11">
        <f t="shared" si="1"/>
        <v>1073.248407643312</v>
      </c>
      <c r="D9" s="10">
        <f t="shared" si="2"/>
        <v>450</v>
      </c>
      <c r="E9" s="11">
        <f t="shared" si="3"/>
        <v>300</v>
      </c>
      <c r="F9" s="11">
        <f t="shared" si="4"/>
        <v>1823.248407643312</v>
      </c>
      <c r="G9" s="11">
        <f t="shared" si="5"/>
        <v>1286.624203821656</v>
      </c>
      <c r="H9" s="11">
        <f t="shared" si="6"/>
        <v>1107.7494692144373</v>
      </c>
      <c r="I9" s="11">
        <f t="shared" si="7"/>
        <v>1018.312101910828</v>
      </c>
      <c r="J9" s="11">
        <f t="shared" si="8"/>
        <v>964.6496815286624</v>
      </c>
      <c r="M9" s="3"/>
      <c r="N9" s="3"/>
    </row>
    <row r="10" spans="1:14" ht="12.75">
      <c r="A10" s="10">
        <f t="shared" si="9"/>
        <v>30</v>
      </c>
      <c r="B10" s="11">
        <f t="shared" si="0"/>
        <v>282.6</v>
      </c>
      <c r="C10" s="11">
        <f t="shared" si="1"/>
        <v>745.3113941967445</v>
      </c>
      <c r="D10" s="10">
        <f t="shared" si="2"/>
        <v>450</v>
      </c>
      <c r="E10" s="11">
        <f t="shared" si="3"/>
        <v>360</v>
      </c>
      <c r="F10" s="11">
        <f t="shared" si="4"/>
        <v>1555.3113941967445</v>
      </c>
      <c r="G10" s="11">
        <f t="shared" si="5"/>
        <v>1182.6556970983722</v>
      </c>
      <c r="H10" s="11">
        <f t="shared" si="6"/>
        <v>1058.437131398915</v>
      </c>
      <c r="I10" s="11">
        <f t="shared" si="7"/>
        <v>996.3278485491861</v>
      </c>
      <c r="J10" s="11">
        <f t="shared" si="8"/>
        <v>959.0622788393489</v>
      </c>
      <c r="M10" s="3"/>
      <c r="N10" s="3"/>
    </row>
    <row r="11" spans="1:14" ht="12.75">
      <c r="A11" s="10">
        <f t="shared" si="9"/>
        <v>35</v>
      </c>
      <c r="B11" s="11">
        <f t="shared" si="0"/>
        <v>384.6500000000001</v>
      </c>
      <c r="C11" s="11">
        <f t="shared" si="1"/>
        <v>547.5757181853633</v>
      </c>
      <c r="D11" s="10">
        <f t="shared" si="2"/>
        <v>450</v>
      </c>
      <c r="E11" s="11">
        <f t="shared" si="3"/>
        <v>420</v>
      </c>
      <c r="F11" s="11">
        <f t="shared" si="4"/>
        <v>1417.5757181853633</v>
      </c>
      <c r="G11" s="11">
        <f t="shared" si="5"/>
        <v>1143.7878590926816</v>
      </c>
      <c r="H11" s="11">
        <f t="shared" si="6"/>
        <v>1052.5252393951212</v>
      </c>
      <c r="I11" s="11">
        <f t="shared" si="7"/>
        <v>1006.8939295463408</v>
      </c>
      <c r="J11" s="11">
        <f t="shared" si="8"/>
        <v>979.5151436370727</v>
      </c>
      <c r="M11" s="3"/>
      <c r="N11" s="3"/>
    </row>
    <row r="12" spans="1:14" ht="12.75">
      <c r="A12" s="10">
        <f t="shared" si="9"/>
        <v>40</v>
      </c>
      <c r="B12" s="11">
        <f t="shared" si="0"/>
        <v>502.4000000000001</v>
      </c>
      <c r="C12" s="11">
        <f t="shared" si="1"/>
        <v>419.2376592356688</v>
      </c>
      <c r="D12" s="10">
        <f t="shared" si="2"/>
        <v>450</v>
      </c>
      <c r="E12" s="11">
        <f t="shared" si="3"/>
        <v>480</v>
      </c>
      <c r="F12" s="11">
        <f t="shared" si="4"/>
        <v>1349.2376592356688</v>
      </c>
      <c r="G12" s="11">
        <f t="shared" si="5"/>
        <v>1139.6188296178343</v>
      </c>
      <c r="H12" s="11">
        <f t="shared" si="6"/>
        <v>1069.7458864118896</v>
      </c>
      <c r="I12" s="11">
        <f t="shared" si="7"/>
        <v>1034.8094148089172</v>
      </c>
      <c r="J12" s="11">
        <f t="shared" si="8"/>
        <v>1013.8475318471337</v>
      </c>
      <c r="M12" s="3"/>
      <c r="N12" s="3"/>
    </row>
    <row r="13" spans="1:14" ht="12.75">
      <c r="A13" s="10">
        <f t="shared" si="9"/>
        <v>45</v>
      </c>
      <c r="B13" s="11">
        <f t="shared" si="0"/>
        <v>635.8500000000001</v>
      </c>
      <c r="C13" s="11">
        <f t="shared" si="1"/>
        <v>331.2495085318864</v>
      </c>
      <c r="D13" s="10">
        <f t="shared" si="2"/>
        <v>450</v>
      </c>
      <c r="E13" s="11">
        <f t="shared" si="3"/>
        <v>540</v>
      </c>
      <c r="F13" s="11">
        <f t="shared" si="4"/>
        <v>1321.2495085318865</v>
      </c>
      <c r="G13" s="11">
        <f t="shared" si="5"/>
        <v>1155.6247542659432</v>
      </c>
      <c r="H13" s="11">
        <f t="shared" si="6"/>
        <v>1100.416502843962</v>
      </c>
      <c r="I13" s="11">
        <f t="shared" si="7"/>
        <v>1072.8123771329715</v>
      </c>
      <c r="J13" s="11">
        <f t="shared" si="8"/>
        <v>1056.2499017063774</v>
      </c>
      <c r="M13" s="3"/>
      <c r="N13" s="3"/>
    </row>
    <row r="14" spans="1:14" ht="12.75">
      <c r="A14" s="10">
        <f t="shared" si="9"/>
        <v>50</v>
      </c>
      <c r="B14" s="11">
        <f t="shared" si="0"/>
        <v>785.0000000000001</v>
      </c>
      <c r="C14" s="11">
        <f t="shared" si="1"/>
        <v>268.312101910828</v>
      </c>
      <c r="D14" s="10">
        <f t="shared" si="2"/>
        <v>450</v>
      </c>
      <c r="E14" s="11">
        <f t="shared" si="3"/>
        <v>600</v>
      </c>
      <c r="F14" s="11">
        <f t="shared" si="4"/>
        <v>1318.312101910828</v>
      </c>
      <c r="G14" s="11">
        <f t="shared" si="5"/>
        <v>1184.156050955414</v>
      </c>
      <c r="H14" s="11">
        <f t="shared" si="6"/>
        <v>1139.4373673036093</v>
      </c>
      <c r="I14" s="11">
        <f t="shared" si="7"/>
        <v>1117.078025477707</v>
      </c>
      <c r="J14" s="11">
        <f t="shared" si="8"/>
        <v>1103.6624203821657</v>
      </c>
      <c r="M14" s="3"/>
      <c r="N14" s="3"/>
    </row>
    <row r="15" spans="1:14" ht="12.75">
      <c r="A15" s="10">
        <f t="shared" si="9"/>
        <v>55</v>
      </c>
      <c r="B15" s="11">
        <f t="shared" si="0"/>
        <v>949.8500000000001</v>
      </c>
      <c r="C15" s="11">
        <f t="shared" si="1"/>
        <v>221.74553876927934</v>
      </c>
      <c r="D15" s="10">
        <f t="shared" si="2"/>
        <v>450</v>
      </c>
      <c r="E15" s="11">
        <f t="shared" si="3"/>
        <v>660</v>
      </c>
      <c r="F15" s="11">
        <f t="shared" si="4"/>
        <v>1331.7455387692794</v>
      </c>
      <c r="G15" s="11">
        <f t="shared" si="5"/>
        <v>1220.8727693846397</v>
      </c>
      <c r="H15" s="11">
        <f t="shared" si="6"/>
        <v>1183.9151795897596</v>
      </c>
      <c r="I15" s="11">
        <f t="shared" si="7"/>
        <v>1165.4363846923197</v>
      </c>
      <c r="J15" s="11">
        <f t="shared" si="8"/>
        <v>1154.3491077538558</v>
      </c>
      <c r="M15" s="3"/>
      <c r="N15" s="3"/>
    </row>
    <row r="16" spans="1:14" ht="12.75">
      <c r="A16" s="10">
        <f t="shared" si="9"/>
        <v>60</v>
      </c>
      <c r="B16" s="11">
        <f t="shared" si="0"/>
        <v>1130.4</v>
      </c>
      <c r="C16" s="11">
        <f t="shared" si="1"/>
        <v>186.32784854918611</v>
      </c>
      <c r="D16" s="10">
        <f t="shared" si="2"/>
        <v>450</v>
      </c>
      <c r="E16" s="11">
        <f t="shared" si="3"/>
        <v>720</v>
      </c>
      <c r="F16" s="11">
        <f t="shared" si="4"/>
        <v>1356.327848549186</v>
      </c>
      <c r="G16" s="11">
        <f t="shared" si="5"/>
        <v>1263.163924274593</v>
      </c>
      <c r="H16" s="11">
        <f t="shared" si="6"/>
        <v>1232.1092828497287</v>
      </c>
      <c r="I16" s="11">
        <f t="shared" si="7"/>
        <v>1216.5819621372966</v>
      </c>
      <c r="J16" s="11">
        <f t="shared" si="8"/>
        <v>1207.265569709837</v>
      </c>
      <c r="M16" s="3"/>
      <c r="N16" s="3"/>
    </row>
    <row r="17" spans="1:14" ht="12.75">
      <c r="A17" s="10">
        <f t="shared" si="9"/>
        <v>65</v>
      </c>
      <c r="B17" s="11">
        <f t="shared" si="0"/>
        <v>1326.6500000000003</v>
      </c>
      <c r="C17" s="11">
        <f t="shared" si="1"/>
        <v>158.7645573436852</v>
      </c>
      <c r="D17" s="10">
        <f t="shared" si="2"/>
        <v>450</v>
      </c>
      <c r="E17" s="11">
        <f t="shared" si="3"/>
        <v>780</v>
      </c>
      <c r="F17" s="11">
        <f t="shared" si="4"/>
        <v>1388.7645573436853</v>
      </c>
      <c r="G17" s="11">
        <f t="shared" si="5"/>
        <v>1309.3822786718426</v>
      </c>
      <c r="H17" s="11">
        <f t="shared" si="6"/>
        <v>1282.9215191145618</v>
      </c>
      <c r="I17" s="11">
        <f t="shared" si="7"/>
        <v>1269.6911393359214</v>
      </c>
      <c r="J17" s="11">
        <f t="shared" si="8"/>
        <v>1261.752911468737</v>
      </c>
      <c r="M17" s="3"/>
      <c r="N17" s="3"/>
    </row>
    <row r="18" spans="1:14" ht="12.75">
      <c r="A18" s="10">
        <f t="shared" si="9"/>
        <v>70</v>
      </c>
      <c r="B18" s="11">
        <f t="shared" si="0"/>
        <v>1538.6000000000004</v>
      </c>
      <c r="C18" s="11">
        <f t="shared" si="1"/>
        <v>136.89392954634081</v>
      </c>
      <c r="D18" s="10">
        <f t="shared" si="2"/>
        <v>450</v>
      </c>
      <c r="E18" s="11">
        <f t="shared" si="3"/>
        <v>840</v>
      </c>
      <c r="F18" s="11">
        <f t="shared" si="4"/>
        <v>1426.8939295463408</v>
      </c>
      <c r="G18" s="11">
        <f t="shared" si="5"/>
        <v>1358.4469647731703</v>
      </c>
      <c r="H18" s="11">
        <f t="shared" si="6"/>
        <v>1335.6313098487803</v>
      </c>
      <c r="I18" s="11">
        <f t="shared" si="7"/>
        <v>1324.2234823865851</v>
      </c>
      <c r="J18" s="11">
        <f t="shared" si="8"/>
        <v>1317.3787859092681</v>
      </c>
      <c r="M18" s="3"/>
      <c r="N18" s="3"/>
    </row>
    <row r="19" spans="1:14" ht="12.75">
      <c r="A19" s="10">
        <f t="shared" si="9"/>
        <v>75</v>
      </c>
      <c r="B19" s="11">
        <f t="shared" si="0"/>
        <v>1766.2500000000002</v>
      </c>
      <c r="C19" s="11">
        <f t="shared" si="1"/>
        <v>119.24982307147911</v>
      </c>
      <c r="D19" s="10">
        <f t="shared" si="2"/>
        <v>450</v>
      </c>
      <c r="E19" s="11">
        <f t="shared" si="3"/>
        <v>900</v>
      </c>
      <c r="F19" s="11">
        <f t="shared" si="4"/>
        <v>1469.249823071479</v>
      </c>
      <c r="G19" s="11">
        <f t="shared" si="5"/>
        <v>1409.6249115357396</v>
      </c>
      <c r="H19" s="11">
        <f t="shared" si="6"/>
        <v>1389.7499410238263</v>
      </c>
      <c r="I19" s="11">
        <f t="shared" si="7"/>
        <v>1379.8124557678698</v>
      </c>
      <c r="J19" s="11">
        <f t="shared" si="8"/>
        <v>1373.849964614296</v>
      </c>
      <c r="M19" s="3"/>
      <c r="N19" s="3"/>
    </row>
    <row r="20" spans="1:6" ht="12.75">
      <c r="A20" s="2"/>
      <c r="B20" s="2"/>
      <c r="C20" s="3"/>
      <c r="D20" s="2"/>
      <c r="E20" s="2"/>
      <c r="F20" s="2"/>
    </row>
    <row r="21" spans="1:3" ht="15.75">
      <c r="A21" s="6" t="s">
        <v>19</v>
      </c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45" ht="15.75">
      <c r="A45" s="6" t="s">
        <v>20</v>
      </c>
    </row>
  </sheetData>
  <mergeCells count="3">
    <mergeCell ref="G5:J5"/>
    <mergeCell ref="A1:J1"/>
    <mergeCell ref="C5:F5"/>
  </mergeCells>
  <printOptions horizontalCentered="1" verticalCentered="1"/>
  <pageMargins left="0.7874015748031497" right="0.984251968503937" top="1.1811023622047245" bottom="1.1811023622047245" header="0.5118110236220472" footer="0.5118110236220472"/>
  <pageSetup fitToHeight="1" fitToWidth="1" horizontalDpi="300" verticalDpi="300" orientation="portrait" paperSize="9" scale="75" r:id="rId2"/>
  <headerFooter alignWithMargins="0">
    <oddHeader>&amp;R&amp;"Arial,Grassetto"&amp;12ANNEX 1</oddHeader>
    <oddFooter>&amp;L&amp;8lecture2/annex1&amp;R&amp;8&amp;D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2004-02-20T08:57:34Z</cp:lastPrinted>
  <dcterms:created xsi:type="dcterms:W3CDTF">2004-02-20T06:03:11Z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