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telephone" sheetId="1" r:id="rId1"/>
    <sheet name="cellular" sheetId="2" r:id="rId2"/>
  </sheets>
  <definedNames>
    <definedName name="_xlnm.Print_Area" localSheetId="1">'cellular'!$A$1:$H$48</definedName>
    <definedName name="_xlnm.Print_Area" localSheetId="0">'telephone'!$A$1:$G$48</definedName>
  </definedNames>
  <calcPr fullCalcOnLoad="1"/>
</workbook>
</file>

<file path=xl/sharedStrings.xml><?xml version="1.0" encoding="utf-8"?>
<sst xmlns="http://schemas.openxmlformats.org/spreadsheetml/2006/main" count="27" uniqueCount="18">
  <si>
    <t>operated</t>
  </si>
  <si>
    <t>Plant</t>
  </si>
  <si>
    <t>capacity</t>
  </si>
  <si>
    <t>waiting</t>
  </si>
  <si>
    <t>total</t>
  </si>
  <si>
    <t>Years</t>
  </si>
  <si>
    <t>(1990=1)</t>
  </si>
  <si>
    <t>NIGERIA - 5 years (2002-2007) expansion plan</t>
  </si>
  <si>
    <t>fixed telephone service</t>
  </si>
  <si>
    <t>Expansion plan</t>
  </si>
  <si>
    <t>Expressed demand: model</t>
  </si>
  <si>
    <t>Cellular service</t>
  </si>
  <si>
    <t>potential</t>
  </si>
  <si>
    <t>trend</t>
  </si>
  <si>
    <t>actual</t>
  </si>
  <si>
    <t>Expressed demand: expected</t>
  </si>
  <si>
    <t>model of demand</t>
  </si>
  <si>
    <t>plant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</si>
</sst>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Arial Black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4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1" xfId="0" applyNumberFormat="1" applyFont="1" applyFill="1" applyBorder="1" applyAlignment="1">
      <alignment/>
    </xf>
    <xf numFmtId="1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Expansion plan 2003-2007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telephone!$A$6:$A$23</c:f>
              <c:numCache/>
            </c:numRef>
          </c:xVal>
          <c:yVal>
            <c:numRef>
              <c:f>telephone!$D$6:$D$23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telephone!$A$6:$A$23</c:f>
              <c:numCache/>
            </c:numRef>
          </c:xVal>
          <c:yVal>
            <c:numRef>
              <c:f>telephone!$E$6:$E$23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telephone!$A$6:$A$23</c:f>
              <c:numCache/>
            </c:numRef>
          </c:xVal>
          <c:yVal>
            <c:numRef>
              <c:f>telephone!$F$6:$F$23</c:f>
              <c:numCache/>
            </c:numRef>
          </c:yVal>
          <c:smooth val="0"/>
        </c:ser>
        <c:axId val="59475150"/>
        <c:axId val="65514303"/>
      </c:scatterChart>
      <c:val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Years (1990=1)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14303"/>
        <c:crosses val="autoZero"/>
        <c:crossBetween val="midCat"/>
        <c:dispUnits/>
      </c:valAx>
      <c:valAx>
        <c:axId val="6551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Expansion plan 2002-2007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cellular!$A$6:$A$23</c:f>
              <c:numCache/>
            </c:numRef>
          </c:xVal>
          <c:yVal>
            <c:numRef>
              <c:f>cellular!$B$6:$B$23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cellular!$A$6:$A$23</c:f>
              <c:numCache/>
            </c:numRef>
          </c:xVal>
          <c:yVal>
            <c:numRef>
              <c:f>cellular!$C$6:$C$23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cellular!$A$6:$A$23</c:f>
              <c:numCache/>
            </c:numRef>
          </c:xVal>
          <c:yVal>
            <c:numRef>
              <c:f>cellular!$F$6:$F$23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cellular!$A$6:$A$23</c:f>
              <c:numCache/>
            </c:numRef>
          </c:xVal>
          <c:yVal>
            <c:numRef>
              <c:f>cellular!$G$6:$G$23</c:f>
              <c:numCache/>
            </c:numRef>
          </c:yVal>
          <c:smooth val="0"/>
        </c:ser>
        <c:axId val="52757816"/>
        <c:axId val="5058297"/>
      </c:scatterChart>
      <c:val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Yeas (1990 =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crossBetween val="midCat"/>
        <c:dispUnits/>
      </c:val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0.24375</cdr:y>
    </cdr:from>
    <cdr:to>
      <cdr:x>0.713</cdr:x>
      <cdr:y>0.27775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885825"/>
          <a:ext cx="657225" cy="1238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expressed demand</a:t>
          </a:r>
        </a:p>
      </cdr:txBody>
    </cdr:sp>
  </cdr:relSizeAnchor>
  <cdr:relSizeAnchor xmlns:cdr="http://schemas.openxmlformats.org/drawingml/2006/chartDrawing">
    <cdr:from>
      <cdr:x>0.70075</cdr:x>
      <cdr:y>0.48675</cdr:y>
    </cdr:from>
    <cdr:to>
      <cdr:x>0.742</cdr:x>
      <cdr:y>0.52075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1762125"/>
          <a:ext cx="219075" cy="1238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plant</a:t>
          </a:r>
        </a:p>
      </cdr:txBody>
    </cdr:sp>
  </cdr:relSizeAnchor>
  <cdr:relSizeAnchor xmlns:cdr="http://schemas.openxmlformats.org/drawingml/2006/chartDrawing">
    <cdr:from>
      <cdr:x>0.69275</cdr:x>
      <cdr:y>0.61275</cdr:y>
    </cdr:from>
    <cdr:to>
      <cdr:x>0.86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67125" y="2228850"/>
          <a:ext cx="88582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operated demand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9525</xdr:rowOff>
    </xdr:from>
    <xdr:to>
      <xdr:col>7</xdr:col>
      <xdr:colOff>28575</xdr:colOff>
      <xdr:row>47</xdr:row>
      <xdr:rowOff>85725</xdr:rowOff>
    </xdr:to>
    <xdr:graphicFrame>
      <xdr:nvGraphicFramePr>
        <xdr:cNvPr id="1" name="Chart 5"/>
        <xdr:cNvGraphicFramePr/>
      </xdr:nvGraphicFramePr>
      <xdr:xfrm>
        <a:off x="28575" y="4143375"/>
        <a:ext cx="5295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0.402</cdr:y>
    </cdr:from>
    <cdr:to>
      <cdr:x>0.403</cdr:x>
      <cdr:y>0.4455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495425"/>
          <a:ext cx="86677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potential demand</a:t>
          </a:r>
        </a:p>
      </cdr:txBody>
    </cdr:sp>
  </cdr:relSizeAnchor>
  <cdr:relSizeAnchor xmlns:cdr="http://schemas.openxmlformats.org/drawingml/2006/chartDrawing">
    <cdr:from>
      <cdr:x>0.75975</cdr:x>
      <cdr:y>0.6155</cdr:y>
    </cdr:from>
    <cdr:to>
      <cdr:x>0.90625</cdr:x>
      <cdr:y>0.659</cdr:y>
    </cdr:to>
    <cdr:sp>
      <cdr:nvSpPr>
        <cdr:cNvPr id="2" name="TextBox 2"/>
        <cdr:cNvSpPr txBox="1">
          <a:spLocks noChangeArrowheads="1"/>
        </cdr:cNvSpPr>
      </cdr:nvSpPr>
      <cdr:spPr>
        <a:xfrm>
          <a:off x="4591050" y="2286000"/>
          <a:ext cx="88582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operated demand</a:t>
          </a:r>
        </a:p>
      </cdr:txBody>
    </cdr:sp>
  </cdr:relSizeAnchor>
  <cdr:relSizeAnchor xmlns:cdr="http://schemas.openxmlformats.org/drawingml/2006/chartDrawing">
    <cdr:from>
      <cdr:x>0.627</cdr:x>
      <cdr:y>0.46025</cdr:y>
    </cdr:from>
    <cdr:to>
      <cdr:x>0.6775</cdr:x>
      <cdr:y>0.50375</cdr:y>
    </cdr:to>
    <cdr:sp>
      <cdr:nvSpPr>
        <cdr:cNvPr id="3" name="TextBox 4"/>
        <cdr:cNvSpPr txBox="1">
          <a:spLocks noChangeArrowheads="1"/>
        </cdr:cNvSpPr>
      </cdr:nvSpPr>
      <cdr:spPr>
        <a:xfrm>
          <a:off x="3790950" y="1704975"/>
          <a:ext cx="3048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7</xdr:col>
      <xdr:colOff>762000</xdr:colOff>
      <xdr:row>48</xdr:row>
      <xdr:rowOff>0</xdr:rowOff>
    </xdr:to>
    <xdr:graphicFrame>
      <xdr:nvGraphicFramePr>
        <xdr:cNvPr id="1" name="Chart 18"/>
        <xdr:cNvGraphicFramePr/>
      </xdr:nvGraphicFramePr>
      <xdr:xfrm>
        <a:off x="9525" y="4133850"/>
        <a:ext cx="6048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2" max="7" width="11.7109375" style="0" customWidth="1"/>
    <col min="10" max="10" width="10.00390625" style="0" bestFit="1" customWidth="1"/>
    <col min="11" max="11" width="14.28125" style="0" bestFit="1" customWidth="1"/>
  </cols>
  <sheetData>
    <row r="1" spans="1:9" ht="19.5">
      <c r="A1" s="20" t="s">
        <v>7</v>
      </c>
      <c r="B1" s="20"/>
      <c r="C1" s="20"/>
      <c r="D1" s="20"/>
      <c r="E1" s="20"/>
      <c r="F1" s="20"/>
      <c r="G1" s="20"/>
      <c r="H1" s="12"/>
      <c r="I1" s="12"/>
    </row>
    <row r="2" spans="1:7" ht="12.75" customHeight="1">
      <c r="A2" s="21" t="s">
        <v>8</v>
      </c>
      <c r="B2" s="21"/>
      <c r="C2" s="21"/>
      <c r="D2" s="21"/>
      <c r="E2" s="21"/>
      <c r="F2" s="21"/>
      <c r="G2" s="21"/>
    </row>
    <row r="3" ht="12.75" customHeight="1"/>
    <row r="4" spans="1:7" ht="12.75">
      <c r="A4" s="4" t="s">
        <v>5</v>
      </c>
      <c r="B4" s="17" t="s">
        <v>10</v>
      </c>
      <c r="C4" s="18"/>
      <c r="D4" s="19"/>
      <c r="E4" s="4" t="s">
        <v>1</v>
      </c>
      <c r="F4" s="17" t="s">
        <v>9</v>
      </c>
      <c r="G4" s="19"/>
    </row>
    <row r="5" spans="1:7" ht="12.75">
      <c r="A5" s="6" t="s">
        <v>6</v>
      </c>
      <c r="B5" s="5" t="s">
        <v>13</v>
      </c>
      <c r="C5" s="5" t="s">
        <v>3</v>
      </c>
      <c r="D5" s="5" t="s">
        <v>4</v>
      </c>
      <c r="E5" s="6" t="s">
        <v>2</v>
      </c>
      <c r="F5" s="5" t="s">
        <v>14</v>
      </c>
      <c r="G5" s="5" t="s">
        <v>3</v>
      </c>
    </row>
    <row r="6" spans="1:8" ht="12.75">
      <c r="A6" s="1">
        <v>1</v>
      </c>
      <c r="B6" s="11">
        <f>1009.3*(A6+5)^2+7602.9*(A6+5)+195386</f>
        <v>277338.19999999995</v>
      </c>
      <c r="C6" s="1">
        <v>251532</v>
      </c>
      <c r="D6" s="11">
        <f>B6+C6</f>
        <v>528870.2</v>
      </c>
      <c r="E6" s="2">
        <f aca="true" t="shared" si="0" ref="E6:E23">1458.5*(A6+5)^2+4709.4*(A6+5)+318622</f>
        <v>399384.4</v>
      </c>
      <c r="F6" s="7">
        <v>289190</v>
      </c>
      <c r="G6" s="2">
        <f>D6-F6</f>
        <v>239680.19999999995</v>
      </c>
      <c r="H6" s="9"/>
    </row>
    <row r="7" spans="1:8" ht="12.75">
      <c r="A7" s="1">
        <f>A6+1</f>
        <v>2</v>
      </c>
      <c r="B7" s="2">
        <f aca="true" t="shared" si="1" ref="B7:B23">1009.3*(A7+5)^2+7602.9*(A7+5)+195386</f>
        <v>298062</v>
      </c>
      <c r="C7" s="1">
        <v>265706</v>
      </c>
      <c r="D7" s="2">
        <f aca="true" t="shared" si="2" ref="D7:D23">B7+C7</f>
        <v>563768</v>
      </c>
      <c r="E7" s="2">
        <f t="shared" si="0"/>
        <v>423054.3</v>
      </c>
      <c r="F7" s="7">
        <v>294170</v>
      </c>
      <c r="G7" s="2">
        <f aca="true" t="shared" si="3" ref="G7:G23">D7-F7</f>
        <v>269598</v>
      </c>
      <c r="H7" s="9"/>
    </row>
    <row r="8" spans="1:12" ht="12.75">
      <c r="A8" s="1">
        <f aca="true" t="shared" si="4" ref="A8:A23">A7+1</f>
        <v>3</v>
      </c>
      <c r="B8" s="2">
        <f t="shared" si="1"/>
        <v>320804.4</v>
      </c>
      <c r="C8" s="1">
        <v>280164</v>
      </c>
      <c r="D8" s="2">
        <f t="shared" si="2"/>
        <v>600968.4</v>
      </c>
      <c r="E8" s="2">
        <f t="shared" si="0"/>
        <v>449641.2</v>
      </c>
      <c r="F8" s="7">
        <v>320930</v>
      </c>
      <c r="G8" s="2">
        <f t="shared" si="3"/>
        <v>280038.4</v>
      </c>
      <c r="H8" s="9"/>
      <c r="K8" s="8"/>
      <c r="L8" s="9"/>
    </row>
    <row r="9" spans="1:12" ht="12.75">
      <c r="A9" s="1">
        <f t="shared" si="4"/>
        <v>4</v>
      </c>
      <c r="B9" s="2">
        <f t="shared" si="1"/>
        <v>345565.4</v>
      </c>
      <c r="C9" s="1">
        <v>295058</v>
      </c>
      <c r="D9" s="2">
        <f t="shared" si="2"/>
        <v>640623.4</v>
      </c>
      <c r="E9" s="2">
        <f t="shared" si="0"/>
        <v>479145.1</v>
      </c>
      <c r="F9" s="7">
        <v>342300</v>
      </c>
      <c r="G9" s="2">
        <f t="shared" si="3"/>
        <v>298323.4</v>
      </c>
      <c r="H9" s="9"/>
      <c r="K9" s="8"/>
      <c r="L9" s="9"/>
    </row>
    <row r="10" spans="1:12" ht="12.75">
      <c r="A10" s="1">
        <f t="shared" si="4"/>
        <v>5</v>
      </c>
      <c r="B10" s="2">
        <f t="shared" si="1"/>
        <v>372345</v>
      </c>
      <c r="C10" s="1">
        <v>310550</v>
      </c>
      <c r="D10" s="2">
        <f t="shared" si="2"/>
        <v>682895</v>
      </c>
      <c r="E10" s="2">
        <f t="shared" si="0"/>
        <v>511566</v>
      </c>
      <c r="F10" s="7">
        <v>368700</v>
      </c>
      <c r="G10" s="2">
        <f t="shared" si="3"/>
        <v>314195</v>
      </c>
      <c r="H10" s="9"/>
      <c r="K10" s="8"/>
      <c r="L10" s="9"/>
    </row>
    <row r="11" spans="1:12" ht="12.75">
      <c r="A11" s="1">
        <f t="shared" si="4"/>
        <v>6</v>
      </c>
      <c r="B11" s="2">
        <f t="shared" si="1"/>
        <v>401143.19999999995</v>
      </c>
      <c r="C11" s="1">
        <v>326814</v>
      </c>
      <c r="D11" s="2">
        <f t="shared" si="2"/>
        <v>727957.2</v>
      </c>
      <c r="E11" s="2">
        <f t="shared" si="0"/>
        <v>546903.9</v>
      </c>
      <c r="F11" s="7">
        <v>405100</v>
      </c>
      <c r="G11" s="2">
        <f t="shared" si="3"/>
        <v>322857.19999999995</v>
      </c>
      <c r="H11" s="9"/>
      <c r="K11" s="8"/>
      <c r="L11" s="9"/>
    </row>
    <row r="12" spans="1:12" ht="12.75">
      <c r="A12" s="1">
        <f t="shared" si="4"/>
        <v>7</v>
      </c>
      <c r="B12" s="2">
        <f t="shared" si="1"/>
        <v>431960</v>
      </c>
      <c r="C12" s="1">
        <v>344032</v>
      </c>
      <c r="D12" s="2">
        <f t="shared" si="2"/>
        <v>775992</v>
      </c>
      <c r="E12" s="2">
        <f t="shared" si="0"/>
        <v>585158.8</v>
      </c>
      <c r="F12" s="7">
        <v>412800</v>
      </c>
      <c r="G12" s="2">
        <f t="shared" si="3"/>
        <v>363192</v>
      </c>
      <c r="H12" s="9"/>
      <c r="K12" s="8"/>
      <c r="L12" s="9"/>
    </row>
    <row r="13" spans="1:12" ht="12.75">
      <c r="A13" s="1">
        <f t="shared" si="4"/>
        <v>8</v>
      </c>
      <c r="B13" s="2">
        <f t="shared" si="1"/>
        <v>464795.39999999997</v>
      </c>
      <c r="C13" s="1">
        <v>362400</v>
      </c>
      <c r="D13" s="2">
        <f t="shared" si="2"/>
        <v>827195.3999999999</v>
      </c>
      <c r="E13" s="2">
        <f t="shared" si="0"/>
        <v>626330.7</v>
      </c>
      <c r="F13" s="7">
        <v>400000</v>
      </c>
      <c r="G13" s="2">
        <f t="shared" si="3"/>
        <v>427195.3999999999</v>
      </c>
      <c r="H13" s="9"/>
      <c r="K13" s="8"/>
      <c r="L13" s="9"/>
    </row>
    <row r="14" spans="1:12" ht="12.75">
      <c r="A14" s="1">
        <f t="shared" si="4"/>
        <v>9</v>
      </c>
      <c r="B14" s="2">
        <f t="shared" si="1"/>
        <v>499649.39999999997</v>
      </c>
      <c r="C14" s="1">
        <v>382130</v>
      </c>
      <c r="D14" s="2">
        <f t="shared" si="2"/>
        <v>881779.3999999999</v>
      </c>
      <c r="E14" s="2">
        <f t="shared" si="0"/>
        <v>670419.6</v>
      </c>
      <c r="F14" s="7">
        <v>407000</v>
      </c>
      <c r="G14" s="2">
        <f t="shared" si="3"/>
        <v>474779.3999999999</v>
      </c>
      <c r="H14" s="9"/>
      <c r="K14" s="8"/>
      <c r="L14" s="9"/>
    </row>
    <row r="15" spans="1:12" ht="12.75">
      <c r="A15" s="1">
        <f t="shared" si="4"/>
        <v>10</v>
      </c>
      <c r="B15" s="2">
        <f t="shared" si="1"/>
        <v>536522</v>
      </c>
      <c r="C15" s="1">
        <v>403443</v>
      </c>
      <c r="D15" s="2">
        <f t="shared" si="2"/>
        <v>939965</v>
      </c>
      <c r="E15" s="2">
        <f t="shared" si="0"/>
        <v>717425.5</v>
      </c>
      <c r="F15" s="7">
        <f>1009.3*(A15+2)^2+7602.9*(A15+2)+195386</f>
        <v>431960</v>
      </c>
      <c r="G15" s="2">
        <f t="shared" si="3"/>
        <v>508005</v>
      </c>
      <c r="H15" s="9"/>
      <c r="K15" s="8"/>
      <c r="L15" s="9"/>
    </row>
    <row r="16" spans="1:12" ht="12.75">
      <c r="A16" s="1">
        <f t="shared" si="4"/>
        <v>11</v>
      </c>
      <c r="B16" s="2">
        <f t="shared" si="1"/>
        <v>575413.2</v>
      </c>
      <c r="C16" s="1">
        <v>426576</v>
      </c>
      <c r="D16" s="2">
        <f t="shared" si="2"/>
        <v>1001989.2</v>
      </c>
      <c r="E16" s="2">
        <f t="shared" si="0"/>
        <v>767348.4</v>
      </c>
      <c r="F16" s="7">
        <f>1009.3*(A16+2)^2+7602.9*(A16+2)+195386</f>
        <v>464795.39999999997</v>
      </c>
      <c r="G16" s="2">
        <f t="shared" si="3"/>
        <v>537193.8</v>
      </c>
      <c r="H16" s="9"/>
      <c r="K16" s="8"/>
      <c r="L16" s="9"/>
    </row>
    <row r="17" spans="1:12" ht="12.75">
      <c r="A17" s="1">
        <f t="shared" si="4"/>
        <v>12</v>
      </c>
      <c r="B17" s="2">
        <f t="shared" si="1"/>
        <v>616323</v>
      </c>
      <c r="C17" s="1">
        <v>451782</v>
      </c>
      <c r="D17" s="2">
        <f t="shared" si="2"/>
        <v>1068105</v>
      </c>
      <c r="E17" s="2">
        <f t="shared" si="0"/>
        <v>820188.3</v>
      </c>
      <c r="F17" s="7">
        <f>1009.3*(A17+2)^2+7602.9*(A17+2)+195386</f>
        <v>499649.39999999997</v>
      </c>
      <c r="G17" s="2">
        <f t="shared" si="3"/>
        <v>568455.6000000001</v>
      </c>
      <c r="H17" s="9"/>
      <c r="K17" s="8"/>
      <c r="L17" s="9"/>
    </row>
    <row r="18" spans="1:12" ht="12.75">
      <c r="A18" s="1">
        <f t="shared" si="4"/>
        <v>13</v>
      </c>
      <c r="B18" s="2">
        <f t="shared" si="1"/>
        <v>659251.4</v>
      </c>
      <c r="C18" s="1">
        <v>479334</v>
      </c>
      <c r="D18" s="2">
        <f t="shared" si="2"/>
        <v>1138585.4</v>
      </c>
      <c r="E18" s="2">
        <f t="shared" si="0"/>
        <v>875945.2</v>
      </c>
      <c r="F18" s="7">
        <f>1009.3*(A18+2)^2+7602.9*(A18+2)+195386</f>
        <v>536522</v>
      </c>
      <c r="G18" s="2">
        <f t="shared" si="3"/>
        <v>602063.3999999999</v>
      </c>
      <c r="H18" s="9"/>
      <c r="K18" s="8"/>
      <c r="L18" s="9"/>
    </row>
    <row r="19" spans="1:12" ht="12.75">
      <c r="A19" s="1">
        <f t="shared" si="4"/>
        <v>14</v>
      </c>
      <c r="B19" s="2">
        <f t="shared" si="1"/>
        <v>704198.4</v>
      </c>
      <c r="C19" s="1">
        <v>509517</v>
      </c>
      <c r="D19" s="2">
        <f t="shared" si="2"/>
        <v>1213715.4</v>
      </c>
      <c r="E19" s="2">
        <f t="shared" si="0"/>
        <v>934619.1</v>
      </c>
      <c r="F19" s="10">
        <f>1009.3*(A19+3)^2+7602.9*(A19+3)+195386</f>
        <v>616323</v>
      </c>
      <c r="G19" s="3">
        <f t="shared" si="3"/>
        <v>597392.3999999999</v>
      </c>
      <c r="H19" s="9"/>
      <c r="K19" s="9"/>
      <c r="L19" s="9"/>
    </row>
    <row r="20" spans="1:12" ht="12.75">
      <c r="A20" s="1">
        <f t="shared" si="4"/>
        <v>15</v>
      </c>
      <c r="B20" s="2">
        <f t="shared" si="1"/>
        <v>751164</v>
      </c>
      <c r="C20" s="1">
        <v>542640</v>
      </c>
      <c r="D20" s="2">
        <f t="shared" si="2"/>
        <v>1293804</v>
      </c>
      <c r="E20" s="2">
        <f t="shared" si="0"/>
        <v>996210</v>
      </c>
      <c r="F20" s="10">
        <f>1009.3*(A20+4)^2+7602.9*(A20+4)+195386</f>
        <v>704198.4</v>
      </c>
      <c r="G20" s="3">
        <f t="shared" si="3"/>
        <v>589605.6</v>
      </c>
      <c r="H20" s="9"/>
      <c r="K20" s="9"/>
      <c r="L20" s="9"/>
    </row>
    <row r="21" spans="1:12" ht="12.75">
      <c r="A21" s="1">
        <f t="shared" si="4"/>
        <v>16</v>
      </c>
      <c r="B21" s="2">
        <f t="shared" si="1"/>
        <v>800148.2</v>
      </c>
      <c r="C21" s="1">
        <v>579029</v>
      </c>
      <c r="D21" s="2">
        <f t="shared" si="2"/>
        <v>1379177.2</v>
      </c>
      <c r="E21" s="2">
        <f t="shared" si="0"/>
        <v>1060717.9</v>
      </c>
      <c r="F21" s="10">
        <f>1009.3*(A21+5)^2+7602.9*(A21+5)+195386</f>
        <v>800148.2</v>
      </c>
      <c r="G21" s="3">
        <f t="shared" si="3"/>
        <v>579029</v>
      </c>
      <c r="H21" s="9"/>
      <c r="K21" s="9"/>
      <c r="L21" s="9"/>
    </row>
    <row r="22" spans="1:12" ht="12.75">
      <c r="A22" s="1">
        <f t="shared" si="4"/>
        <v>17</v>
      </c>
      <c r="B22" s="2">
        <f t="shared" si="1"/>
        <v>851151</v>
      </c>
      <c r="C22" s="1">
        <v>619032</v>
      </c>
      <c r="D22" s="2">
        <f t="shared" si="2"/>
        <v>1470183</v>
      </c>
      <c r="E22" s="2">
        <f t="shared" si="0"/>
        <v>1128142.8</v>
      </c>
      <c r="F22" s="10">
        <f>1009.3*(A22+6)^2+7602.9*(A22+6)+195386</f>
        <v>904172.3999999999</v>
      </c>
      <c r="G22" s="3">
        <f t="shared" si="3"/>
        <v>566010.6000000001</v>
      </c>
      <c r="H22" s="9"/>
      <c r="K22" s="9"/>
      <c r="L22" s="9"/>
    </row>
    <row r="23" spans="1:12" ht="12.75">
      <c r="A23" s="1">
        <f t="shared" si="4"/>
        <v>18</v>
      </c>
      <c r="B23" s="2">
        <f t="shared" si="1"/>
        <v>904172.3999999999</v>
      </c>
      <c r="C23" s="1">
        <v>663022</v>
      </c>
      <c r="D23" s="2">
        <f t="shared" si="2"/>
        <v>1567194.4</v>
      </c>
      <c r="E23" s="2">
        <f t="shared" si="0"/>
        <v>1198484.7</v>
      </c>
      <c r="F23" s="10">
        <f>1009.3*(A23+7)^2+7602.9*(A23+7)+195386</f>
        <v>1016271</v>
      </c>
      <c r="G23" s="3">
        <f t="shared" si="3"/>
        <v>550923.3999999999</v>
      </c>
      <c r="H23" s="9"/>
      <c r="K23" s="9"/>
      <c r="L23" s="9"/>
    </row>
  </sheetData>
  <mergeCells count="4">
    <mergeCell ref="B4:D4"/>
    <mergeCell ref="F4:G4"/>
    <mergeCell ref="A1:G1"/>
    <mergeCell ref="A2:G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2"/>
  <headerFooter alignWithMargins="0">
    <oddHeader>&amp;R&amp;"Arial,Grassetto"&amp;11ANNEX 9</oddHeader>
    <oddFooter>&amp;L&amp;8&amp;F/&amp;A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5" zoomScaleNormal="75" workbookViewId="0" topLeftCell="A1">
      <selection activeCell="D23" sqref="D23"/>
    </sheetView>
  </sheetViews>
  <sheetFormatPr defaultColWidth="9.140625" defaultRowHeight="12.75"/>
  <cols>
    <col min="2" max="8" width="11.7109375" style="0" customWidth="1"/>
    <col min="9" max="9" width="11.28125" style="0" bestFit="1" customWidth="1"/>
  </cols>
  <sheetData>
    <row r="1" spans="1:8" ht="19.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2.75">
      <c r="A2" s="22" t="s">
        <v>11</v>
      </c>
      <c r="B2" s="22"/>
      <c r="C2" s="22"/>
      <c r="D2" s="22"/>
      <c r="E2" s="22"/>
      <c r="F2" s="22"/>
      <c r="G2" s="22"/>
      <c r="H2" s="22"/>
    </row>
    <row r="4" spans="1:8" ht="12.75">
      <c r="A4" s="4" t="s">
        <v>5</v>
      </c>
      <c r="B4" s="23" t="s">
        <v>15</v>
      </c>
      <c r="C4" s="23"/>
      <c r="D4" s="23"/>
      <c r="E4" s="17" t="s">
        <v>16</v>
      </c>
      <c r="F4" s="19"/>
      <c r="G4" s="17" t="s">
        <v>9</v>
      </c>
      <c r="H4" s="19"/>
    </row>
    <row r="5" spans="1:8" ht="12.75">
      <c r="A5" s="6" t="s">
        <v>6</v>
      </c>
      <c r="B5" s="5" t="s">
        <v>12</v>
      </c>
      <c r="C5" s="5" t="s">
        <v>0</v>
      </c>
      <c r="D5" s="5" t="s">
        <v>3</v>
      </c>
      <c r="E5" s="6" t="s">
        <v>0</v>
      </c>
      <c r="F5" s="6" t="s">
        <v>17</v>
      </c>
      <c r="G5" s="5" t="s">
        <v>0</v>
      </c>
      <c r="H5" s="5" t="s">
        <v>3</v>
      </c>
    </row>
    <row r="6" spans="1:12" ht="12.75">
      <c r="A6" s="1">
        <v>1</v>
      </c>
      <c r="B6" s="13"/>
      <c r="C6" s="13"/>
      <c r="D6" s="13"/>
      <c r="E6" s="13"/>
      <c r="F6" s="13"/>
      <c r="G6" s="14"/>
      <c r="H6" s="13"/>
      <c r="I6" s="9"/>
      <c r="J6" s="9"/>
      <c r="K6" s="9"/>
      <c r="L6" s="9"/>
    </row>
    <row r="7" spans="1:12" ht="12.75">
      <c r="A7" s="1">
        <f>A6+1</f>
        <v>2</v>
      </c>
      <c r="B7" s="13"/>
      <c r="C7" s="13"/>
      <c r="D7" s="13"/>
      <c r="E7" s="13"/>
      <c r="F7" s="13"/>
      <c r="G7" s="14"/>
      <c r="H7" s="13"/>
      <c r="I7" s="9"/>
      <c r="J7" s="9"/>
      <c r="K7" s="9"/>
      <c r="L7" s="9"/>
    </row>
    <row r="8" spans="1:12" ht="12.75">
      <c r="A8" s="1">
        <f aca="true" t="shared" si="0" ref="A8:A23">A7+1</f>
        <v>3</v>
      </c>
      <c r="B8" s="13"/>
      <c r="C8" s="13"/>
      <c r="D8" s="13"/>
      <c r="E8" s="13"/>
      <c r="F8" s="16"/>
      <c r="G8" s="14"/>
      <c r="H8" s="13"/>
      <c r="I8" s="9"/>
      <c r="J8" s="9"/>
      <c r="K8" s="9"/>
      <c r="L8" s="9"/>
    </row>
    <row r="9" spans="1:12" ht="12.75">
      <c r="A9" s="1">
        <f t="shared" si="0"/>
        <v>4</v>
      </c>
      <c r="B9" s="13">
        <v>233351</v>
      </c>
      <c r="C9" s="13">
        <v>9603</v>
      </c>
      <c r="D9" s="13">
        <f aca="true" t="shared" si="1" ref="D9:D23">B9-C9</f>
        <v>223748</v>
      </c>
      <c r="E9" s="13"/>
      <c r="F9" s="13">
        <f aca="true" t="shared" si="2" ref="F9:F22">1582.5*A9^2-3991.7*A9+15286</f>
        <v>24639.2</v>
      </c>
      <c r="G9" s="14">
        <v>9603</v>
      </c>
      <c r="H9" s="13">
        <f>B9-G9</f>
        <v>223748</v>
      </c>
      <c r="I9" s="15"/>
      <c r="J9" s="9"/>
      <c r="K9" s="9"/>
      <c r="L9" s="9"/>
    </row>
    <row r="10" spans="1:12" ht="12.75">
      <c r="A10" s="1">
        <f t="shared" si="0"/>
        <v>5</v>
      </c>
      <c r="B10" s="13">
        <v>248065</v>
      </c>
      <c r="C10" s="13">
        <v>11214</v>
      </c>
      <c r="D10" s="13">
        <f t="shared" si="1"/>
        <v>236851</v>
      </c>
      <c r="E10" s="13"/>
      <c r="F10" s="13">
        <f t="shared" si="2"/>
        <v>34890</v>
      </c>
      <c r="G10" s="14">
        <v>11214</v>
      </c>
      <c r="H10" s="13">
        <f aca="true" t="shared" si="3" ref="H10:H23">B10-G10</f>
        <v>236851</v>
      </c>
      <c r="I10" s="15"/>
      <c r="J10" s="9"/>
      <c r="K10" s="9"/>
      <c r="L10" s="9"/>
    </row>
    <row r="11" spans="1:12" ht="12.75">
      <c r="A11" s="1">
        <f t="shared" si="0"/>
        <v>6</v>
      </c>
      <c r="B11" s="13">
        <v>263089</v>
      </c>
      <c r="C11" s="13">
        <v>12903</v>
      </c>
      <c r="D11" s="13">
        <f t="shared" si="1"/>
        <v>250186</v>
      </c>
      <c r="E11" s="13">
        <f aca="true" t="shared" si="4" ref="E11:E23">1608.5*A11^2-8956.9*A11</f>
        <v>4164.600000000006</v>
      </c>
      <c r="F11" s="13">
        <f t="shared" si="2"/>
        <v>48305.8</v>
      </c>
      <c r="G11" s="14">
        <v>12903</v>
      </c>
      <c r="H11" s="13">
        <f t="shared" si="3"/>
        <v>250186</v>
      </c>
      <c r="I11" s="15"/>
      <c r="J11" s="9"/>
      <c r="K11" s="9"/>
      <c r="L11" s="9"/>
    </row>
    <row r="12" spans="1:12" ht="12.75">
      <c r="A12" s="1">
        <f t="shared" si="0"/>
        <v>7</v>
      </c>
      <c r="B12" s="13">
        <v>278607</v>
      </c>
      <c r="C12" s="13">
        <v>14666</v>
      </c>
      <c r="D12" s="13">
        <f t="shared" si="1"/>
        <v>263941</v>
      </c>
      <c r="E12" s="13">
        <f t="shared" si="4"/>
        <v>16118.200000000004</v>
      </c>
      <c r="F12" s="13">
        <f t="shared" si="2"/>
        <v>64886.600000000006</v>
      </c>
      <c r="G12" s="14">
        <v>14666</v>
      </c>
      <c r="H12" s="13">
        <f t="shared" si="3"/>
        <v>263941</v>
      </c>
      <c r="I12" s="15"/>
      <c r="J12" s="9"/>
      <c r="K12" s="9"/>
      <c r="L12" s="9"/>
    </row>
    <row r="13" spans="1:12" ht="12.75">
      <c r="A13" s="1">
        <f t="shared" si="0"/>
        <v>8</v>
      </c>
      <c r="B13" s="13">
        <v>294815</v>
      </c>
      <c r="C13" s="13">
        <v>16500</v>
      </c>
      <c r="D13" s="13">
        <f t="shared" si="1"/>
        <v>278315</v>
      </c>
      <c r="E13" s="13">
        <f t="shared" si="4"/>
        <v>31288.800000000003</v>
      </c>
      <c r="F13" s="13">
        <f t="shared" si="2"/>
        <v>84632.4</v>
      </c>
      <c r="G13" s="14">
        <v>16500</v>
      </c>
      <c r="H13" s="13">
        <f t="shared" si="3"/>
        <v>278315</v>
      </c>
      <c r="I13" s="15"/>
      <c r="J13" s="9"/>
      <c r="K13" s="9"/>
      <c r="L13" s="9"/>
    </row>
    <row r="14" spans="1:12" ht="12.75">
      <c r="A14" s="1">
        <f t="shared" si="0"/>
        <v>9</v>
      </c>
      <c r="B14" s="13">
        <v>311923</v>
      </c>
      <c r="C14" s="13">
        <v>20368</v>
      </c>
      <c r="D14" s="13">
        <f t="shared" si="1"/>
        <v>291555</v>
      </c>
      <c r="E14" s="13">
        <f t="shared" si="4"/>
        <v>49676.40000000001</v>
      </c>
      <c r="F14" s="13">
        <f t="shared" si="2"/>
        <v>107543.20000000001</v>
      </c>
      <c r="G14" s="14">
        <v>20368</v>
      </c>
      <c r="H14" s="13">
        <f t="shared" si="3"/>
        <v>291555</v>
      </c>
      <c r="I14" s="15"/>
      <c r="J14" s="9"/>
      <c r="K14" s="9"/>
      <c r="L14" s="9"/>
    </row>
    <row r="15" spans="1:12" ht="12.75">
      <c r="A15" s="1">
        <f t="shared" si="0"/>
        <v>10</v>
      </c>
      <c r="B15" s="13">
        <v>330153</v>
      </c>
      <c r="C15" s="13"/>
      <c r="D15" s="13"/>
      <c r="E15" s="13">
        <f t="shared" si="4"/>
        <v>71281</v>
      </c>
      <c r="F15" s="13">
        <f t="shared" si="2"/>
        <v>133619</v>
      </c>
      <c r="G15" s="13">
        <f>1608.5*A15^2-8956.9*A15</f>
        <v>71281</v>
      </c>
      <c r="H15" s="13">
        <f t="shared" si="3"/>
        <v>258872</v>
      </c>
      <c r="I15" s="15"/>
      <c r="J15" s="9"/>
      <c r="K15" s="9"/>
      <c r="L15" s="9"/>
    </row>
    <row r="16" spans="1:12" ht="12.75">
      <c r="A16" s="1">
        <f t="shared" si="0"/>
        <v>11</v>
      </c>
      <c r="B16" s="13">
        <v>349743</v>
      </c>
      <c r="C16" s="13"/>
      <c r="D16" s="13"/>
      <c r="E16" s="13">
        <f t="shared" si="4"/>
        <v>96102.6</v>
      </c>
      <c r="F16" s="13">
        <f t="shared" si="2"/>
        <v>162859.8</v>
      </c>
      <c r="G16" s="13">
        <f>1608.5*A16^2-8956.9*A16</f>
        <v>96102.6</v>
      </c>
      <c r="H16" s="13">
        <f t="shared" si="3"/>
        <v>253640.4</v>
      </c>
      <c r="I16" s="15"/>
      <c r="J16" s="9"/>
      <c r="K16" s="9"/>
      <c r="L16" s="9"/>
    </row>
    <row r="17" spans="1:12" ht="12.75">
      <c r="A17" s="1">
        <f t="shared" si="0"/>
        <v>12</v>
      </c>
      <c r="B17" s="13">
        <v>370946</v>
      </c>
      <c r="C17" s="13"/>
      <c r="D17" s="13"/>
      <c r="E17" s="13">
        <f t="shared" si="4"/>
        <v>124141.20000000001</v>
      </c>
      <c r="F17" s="13">
        <f t="shared" si="2"/>
        <v>195265.6</v>
      </c>
      <c r="G17" s="13">
        <f aca="true" t="shared" si="5" ref="G17:G23">1608.5*A17^2-8956.9*A17</f>
        <v>124141.20000000001</v>
      </c>
      <c r="H17" s="13">
        <f t="shared" si="3"/>
        <v>246804.8</v>
      </c>
      <c r="I17" s="15"/>
      <c r="J17" s="9"/>
      <c r="K17" s="9"/>
      <c r="L17" s="9"/>
    </row>
    <row r="18" spans="1:12" ht="12.75">
      <c r="A18" s="1">
        <f t="shared" si="0"/>
        <v>13</v>
      </c>
      <c r="B18" s="13">
        <v>394033</v>
      </c>
      <c r="C18" s="13">
        <v>169400</v>
      </c>
      <c r="D18" s="13">
        <f t="shared" si="1"/>
        <v>224633</v>
      </c>
      <c r="E18" s="13">
        <f t="shared" si="4"/>
        <v>155396.8</v>
      </c>
      <c r="F18" s="13">
        <f t="shared" si="2"/>
        <v>230836.4</v>
      </c>
      <c r="G18" s="13">
        <v>169400</v>
      </c>
      <c r="H18" s="13">
        <f t="shared" si="3"/>
        <v>224633</v>
      </c>
      <c r="I18" s="15"/>
      <c r="J18" s="9"/>
      <c r="K18" s="9"/>
      <c r="L18" s="9"/>
    </row>
    <row r="19" spans="1:12" ht="12.75">
      <c r="A19" s="1">
        <f t="shared" si="0"/>
        <v>14</v>
      </c>
      <c r="B19" s="13">
        <v>419290</v>
      </c>
      <c r="C19" s="13"/>
      <c r="D19" s="13"/>
      <c r="E19" s="13">
        <f t="shared" si="4"/>
        <v>189869.40000000002</v>
      </c>
      <c r="F19" s="13">
        <f t="shared" si="2"/>
        <v>269572.2</v>
      </c>
      <c r="G19" s="13">
        <f t="shared" si="5"/>
        <v>189869.40000000002</v>
      </c>
      <c r="H19" s="13">
        <f t="shared" si="3"/>
        <v>229420.59999999998</v>
      </c>
      <c r="I19" s="15"/>
      <c r="J19" s="9"/>
      <c r="K19" s="9"/>
      <c r="L19" s="9"/>
    </row>
    <row r="20" spans="1:12" ht="12.75">
      <c r="A20" s="1">
        <f t="shared" si="0"/>
        <v>15</v>
      </c>
      <c r="B20" s="13">
        <v>447026</v>
      </c>
      <c r="C20" s="13"/>
      <c r="D20" s="13"/>
      <c r="E20" s="13">
        <f t="shared" si="4"/>
        <v>227559</v>
      </c>
      <c r="F20" s="13">
        <f t="shared" si="2"/>
        <v>311473</v>
      </c>
      <c r="G20" s="13">
        <f t="shared" si="5"/>
        <v>227559</v>
      </c>
      <c r="H20" s="13">
        <f t="shared" si="3"/>
        <v>219467</v>
      </c>
      <c r="I20" s="15"/>
      <c r="J20" s="9"/>
      <c r="K20" s="9"/>
      <c r="L20" s="9"/>
    </row>
    <row r="21" spans="1:12" ht="12.75">
      <c r="A21" s="1">
        <f t="shared" si="0"/>
        <v>16</v>
      </c>
      <c r="B21" s="13">
        <v>477567</v>
      </c>
      <c r="C21" s="13"/>
      <c r="D21" s="13"/>
      <c r="E21" s="13">
        <f t="shared" si="4"/>
        <v>268465.6</v>
      </c>
      <c r="F21" s="13">
        <f t="shared" si="2"/>
        <v>356538.8</v>
      </c>
      <c r="G21" s="13">
        <f t="shared" si="5"/>
        <v>268465.6</v>
      </c>
      <c r="H21" s="13">
        <f t="shared" si="3"/>
        <v>209101.40000000002</v>
      </c>
      <c r="I21" s="15"/>
      <c r="J21" s="9"/>
      <c r="K21" s="9"/>
      <c r="L21" s="9"/>
    </row>
    <row r="22" spans="1:12" ht="12.75">
      <c r="A22" s="1">
        <f t="shared" si="0"/>
        <v>17</v>
      </c>
      <c r="B22" s="13">
        <v>511262</v>
      </c>
      <c r="C22" s="13"/>
      <c r="D22" s="13"/>
      <c r="E22" s="13">
        <f t="shared" si="4"/>
        <v>312589.2</v>
      </c>
      <c r="F22" s="13">
        <f t="shared" si="2"/>
        <v>404769.6</v>
      </c>
      <c r="G22" s="13">
        <f t="shared" si="5"/>
        <v>312589.2</v>
      </c>
      <c r="H22" s="13">
        <f t="shared" si="3"/>
        <v>198672.8</v>
      </c>
      <c r="I22" s="15"/>
      <c r="J22" s="9"/>
      <c r="K22" s="9"/>
      <c r="L22" s="9"/>
    </row>
    <row r="23" spans="1:12" ht="12.75">
      <c r="A23" s="1">
        <f t="shared" si="0"/>
        <v>18</v>
      </c>
      <c r="B23" s="13">
        <v>548482</v>
      </c>
      <c r="C23" s="13"/>
      <c r="D23" s="13"/>
      <c r="E23" s="13">
        <f t="shared" si="4"/>
        <v>359929.80000000005</v>
      </c>
      <c r="F23" s="13">
        <f>1582.5*A23^2-3991.7*A23+15286</f>
        <v>456165.4</v>
      </c>
      <c r="G23" s="13">
        <f t="shared" si="5"/>
        <v>359929.80000000005</v>
      </c>
      <c r="H23" s="13">
        <f t="shared" si="3"/>
        <v>188552.19999999995</v>
      </c>
      <c r="I23" s="15"/>
      <c r="J23" s="9"/>
      <c r="K23" s="9"/>
      <c r="L23" s="9"/>
    </row>
  </sheetData>
  <mergeCells count="5">
    <mergeCell ref="A2:H2"/>
    <mergeCell ref="A1:H1"/>
    <mergeCell ref="G4:H4"/>
    <mergeCell ref="B4:D4"/>
    <mergeCell ref="E4:F4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90" r:id="rId2"/>
  <headerFooter alignWithMargins="0">
    <oddHeader>&amp;R&amp;"Arial,Grassetto"&amp;11ANNEX 10</oddHeader>
    <oddFooter>&amp;L&amp;8&amp;F/&amp;A&amp;R&amp;8&amp;D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ictp</cp:lastModifiedBy>
  <cp:lastPrinted>2003-01-29T13:52:47Z</cp:lastPrinted>
  <dcterms:created xsi:type="dcterms:W3CDTF">2002-05-14T19:46:11Z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