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5010" activeTab="1"/>
  </bookViews>
  <sheets>
    <sheet name="cobbdouglas" sheetId="1" r:id="rId1"/>
    <sheet name="variables" sheetId="2" r:id="rId2"/>
  </sheets>
  <definedNames/>
  <calcPr fullCalcOnLoad="1"/>
</workbook>
</file>

<file path=xl/sharedStrings.xml><?xml version="1.0" encoding="utf-8"?>
<sst xmlns="http://schemas.openxmlformats.org/spreadsheetml/2006/main" count="43" uniqueCount="34">
  <si>
    <t>Unit costs</t>
  </si>
  <si>
    <t>ratio</t>
  </si>
  <si>
    <t>a</t>
  </si>
  <si>
    <t>b</t>
  </si>
  <si>
    <t>A</t>
  </si>
  <si>
    <t>years</t>
  </si>
  <si>
    <t>"A" estimate</t>
  </si>
  <si>
    <t>Reference</t>
  </si>
  <si>
    <t>Input variables</t>
  </si>
  <si>
    <t>Exponent</t>
  </si>
  <si>
    <t>CASE STUDY: COBB-DOUGLAS FUNCTION</t>
  </si>
  <si>
    <r>
      <t>Q*10</t>
    </r>
    <r>
      <rPr>
        <vertAlign val="superscript"/>
        <sz val="10"/>
        <rFont val="Times New Roman"/>
        <family val="1"/>
      </rPr>
      <t>6</t>
    </r>
  </si>
  <si>
    <r>
      <t>X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>*10</t>
    </r>
    <r>
      <rPr>
        <vertAlign val="superscript"/>
        <sz val="10"/>
        <rFont val="Times New Roman"/>
        <family val="1"/>
      </rPr>
      <t>3</t>
    </r>
  </si>
  <si>
    <r>
      <t>X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*10</t>
    </r>
    <r>
      <rPr>
        <vertAlign val="superscript"/>
        <sz val="10"/>
        <rFont val="Times New Roman"/>
        <family val="1"/>
      </rPr>
      <t>3</t>
    </r>
  </si>
  <si>
    <r>
      <t>R</t>
    </r>
    <r>
      <rPr>
        <vertAlign val="subscript"/>
        <sz val="10"/>
        <rFont val="Times New Roman"/>
        <family val="1"/>
      </rPr>
      <t>2</t>
    </r>
  </si>
  <si>
    <r>
      <t>R</t>
    </r>
    <r>
      <rPr>
        <vertAlign val="subscript"/>
        <sz val="10"/>
        <rFont val="Times New Roman"/>
        <family val="1"/>
      </rPr>
      <t>1</t>
    </r>
  </si>
  <si>
    <r>
      <t>(X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>)</t>
    </r>
    <r>
      <rPr>
        <vertAlign val="superscript"/>
        <sz val="10"/>
        <rFont val="Times New Roman"/>
        <family val="1"/>
      </rPr>
      <t>a</t>
    </r>
  </si>
  <si>
    <r>
      <t>(X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  <r>
      <rPr>
        <vertAlign val="superscript"/>
        <sz val="10"/>
        <rFont val="Times New Roman"/>
        <family val="1"/>
      </rPr>
      <t>b</t>
    </r>
  </si>
  <si>
    <t>a/b</t>
  </si>
  <si>
    <t>Estimate of actual parameters</t>
  </si>
  <si>
    <r>
      <t>X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real</t>
    </r>
  </si>
  <si>
    <r>
      <t>X</t>
    </r>
    <r>
      <rPr>
        <b/>
        <vertAlign val="subscript"/>
        <sz val="10"/>
        <rFont val="Times New Roman"/>
        <family val="1"/>
      </rPr>
      <t>2</t>
    </r>
  </si>
  <si>
    <r>
      <t>aR</t>
    </r>
    <r>
      <rPr>
        <b/>
        <vertAlign val="subscript"/>
        <sz val="10"/>
        <rFont val="Times New Roman"/>
        <family val="1"/>
      </rPr>
      <t>2</t>
    </r>
  </si>
  <si>
    <r>
      <t>bR</t>
    </r>
    <r>
      <rPr>
        <b/>
        <vertAlign val="subscript"/>
        <sz val="10"/>
        <rFont val="Times New Roman"/>
        <family val="1"/>
      </rPr>
      <t>1</t>
    </r>
  </si>
  <si>
    <t>Q</t>
  </si>
  <si>
    <t>Years</t>
  </si>
  <si>
    <r>
      <t>X</t>
    </r>
    <r>
      <rPr>
        <b/>
        <vertAlign val="sub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real</t>
    </r>
  </si>
  <si>
    <r>
      <t>X</t>
    </r>
    <r>
      <rPr>
        <b/>
        <vertAlign val="subscript"/>
        <sz val="10"/>
        <rFont val="Times New Roman"/>
        <family val="1"/>
      </rPr>
      <t>1</t>
    </r>
  </si>
  <si>
    <t>Actual strategy: apportioning input variables</t>
  </si>
  <si>
    <t xml:space="preserve">CASE STUDY: IMPLEMENTATION OF INPUT VARIABLES </t>
  </si>
  <si>
    <t>Table 1 - Estimate of input variable X1</t>
  </si>
  <si>
    <t>Table 2 - Estimate of input variable X2</t>
  </si>
  <si>
    <t>Table 1. Data of reference (1982=0)</t>
  </si>
  <si>
    <t>Table 2. Estimate of parameters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</si>
</sst>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"/>
    <numFmt numFmtId="165" formatCode="0.0000"/>
  </numFmts>
  <fonts count="8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b/>
      <sz val="12"/>
      <name val="Arial Black"/>
      <family val="2"/>
    </font>
    <font>
      <vertAlign val="subscript"/>
      <sz val="10"/>
      <name val="Times New Roman"/>
      <family val="1"/>
    </font>
    <font>
      <b/>
      <vertAlign val="subscript"/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/>
    </xf>
    <xf numFmtId="3" fontId="0" fillId="0" borderId="0" xfId="0" applyNumberFormat="1" applyAlignment="1">
      <alignment/>
    </xf>
    <xf numFmtId="164" fontId="1" fillId="0" borderId="0" xfId="0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1" fontId="1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="75" zoomScaleNormal="75" workbookViewId="0" topLeftCell="A1">
      <selection activeCell="A22" sqref="A22"/>
    </sheetView>
  </sheetViews>
  <sheetFormatPr defaultColWidth="9.140625" defaultRowHeight="12.75"/>
  <cols>
    <col min="1" max="7" width="10.7109375" style="0" customWidth="1"/>
    <col min="8" max="8" width="9.28125" style="0" bestFit="1" customWidth="1"/>
    <col min="9" max="9" width="12.421875" style="0" bestFit="1" customWidth="1"/>
  </cols>
  <sheetData>
    <row r="1" spans="1:7" ht="19.5">
      <c r="A1" s="18" t="s">
        <v>10</v>
      </c>
      <c r="B1" s="18"/>
      <c r="C1" s="18"/>
      <c r="D1" s="18"/>
      <c r="E1" s="18"/>
      <c r="F1" s="18"/>
      <c r="G1" s="18"/>
    </row>
    <row r="2" spans="1:7" ht="12.75">
      <c r="A2" s="19" t="s">
        <v>19</v>
      </c>
      <c r="B2" s="19"/>
      <c r="C2" s="19"/>
      <c r="D2" s="19"/>
      <c r="E2" s="19"/>
      <c r="F2" s="19"/>
      <c r="G2" s="19"/>
    </row>
    <row r="4" ht="12.75">
      <c r="A4" s="10" t="s">
        <v>32</v>
      </c>
    </row>
    <row r="5" spans="1:7" ht="12.75">
      <c r="A5" s="11" t="s">
        <v>7</v>
      </c>
      <c r="B5" s="22" t="s">
        <v>8</v>
      </c>
      <c r="C5" s="20"/>
      <c r="D5" s="21"/>
      <c r="E5" s="20" t="s">
        <v>0</v>
      </c>
      <c r="F5" s="20"/>
      <c r="G5" s="21"/>
    </row>
    <row r="6" spans="1:7" ht="16.5">
      <c r="A6" s="9" t="s">
        <v>5</v>
      </c>
      <c r="B6" s="4" t="s">
        <v>12</v>
      </c>
      <c r="C6" s="4" t="s">
        <v>13</v>
      </c>
      <c r="D6" s="4" t="s">
        <v>1</v>
      </c>
      <c r="E6" s="4" t="s">
        <v>14</v>
      </c>
      <c r="F6" s="4" t="s">
        <v>15</v>
      </c>
      <c r="G6" s="4" t="s">
        <v>1</v>
      </c>
    </row>
    <row r="7" spans="1:7" ht="12.75">
      <c r="A7" s="3">
        <v>0</v>
      </c>
      <c r="B7" s="3">
        <v>2472</v>
      </c>
      <c r="C7" s="5">
        <v>18.056</v>
      </c>
      <c r="D7" s="6">
        <f>B7/C7</f>
        <v>136.90739920248117</v>
      </c>
      <c r="E7" s="3">
        <v>12718</v>
      </c>
      <c r="F7" s="3">
        <v>62</v>
      </c>
      <c r="G7" s="6">
        <f>E7/F7</f>
        <v>205.1290322580645</v>
      </c>
    </row>
    <row r="8" spans="1:7" ht="12.75">
      <c r="A8" s="3">
        <f>A7+1</f>
        <v>1</v>
      </c>
      <c r="B8" s="3">
        <v>2552</v>
      </c>
      <c r="C8" s="5">
        <v>18.084</v>
      </c>
      <c r="D8" s="6">
        <f aca="true" t="shared" si="0" ref="D8:D20">B8/C8</f>
        <v>141.11922141119223</v>
      </c>
      <c r="E8" s="3">
        <v>16237</v>
      </c>
      <c r="F8" s="3">
        <v>102</v>
      </c>
      <c r="G8" s="6">
        <f aca="true" t="shared" si="1" ref="G8:G20">E8/F8</f>
        <v>159.18627450980392</v>
      </c>
    </row>
    <row r="9" spans="1:7" ht="12.75">
      <c r="A9" s="3">
        <f aca="true" t="shared" si="2" ref="A9:A20">A8+1</f>
        <v>2</v>
      </c>
      <c r="B9" s="3">
        <v>2636</v>
      </c>
      <c r="C9" s="5">
        <v>18.111</v>
      </c>
      <c r="D9" s="6">
        <f t="shared" si="0"/>
        <v>145.5469051957374</v>
      </c>
      <c r="E9" s="3">
        <v>19824</v>
      </c>
      <c r="F9" s="3">
        <v>140</v>
      </c>
      <c r="G9" s="6">
        <f t="shared" si="1"/>
        <v>141.6</v>
      </c>
    </row>
    <row r="10" spans="1:7" ht="12.75">
      <c r="A10" s="3">
        <f t="shared" si="2"/>
        <v>3</v>
      </c>
      <c r="B10" s="3">
        <v>2723</v>
      </c>
      <c r="C10" s="5">
        <v>18.137</v>
      </c>
      <c r="D10" s="6">
        <f t="shared" si="0"/>
        <v>150.13508297954456</v>
      </c>
      <c r="E10" s="3">
        <v>23477</v>
      </c>
      <c r="F10" s="3">
        <v>177</v>
      </c>
      <c r="G10" s="6">
        <f t="shared" si="1"/>
        <v>132.63841807909606</v>
      </c>
    </row>
    <row r="11" spans="1:10" ht="12.75">
      <c r="A11" s="3">
        <f t="shared" si="2"/>
        <v>4</v>
      </c>
      <c r="B11" s="3">
        <v>2815</v>
      </c>
      <c r="C11" s="5">
        <v>18.162</v>
      </c>
      <c r="D11" s="6">
        <f t="shared" si="0"/>
        <v>154.99394339830417</v>
      </c>
      <c r="E11" s="3">
        <v>27198</v>
      </c>
      <c r="F11" s="3">
        <v>213</v>
      </c>
      <c r="G11" s="6">
        <f t="shared" si="1"/>
        <v>127.69014084507042</v>
      </c>
      <c r="H11" s="17"/>
      <c r="I11" s="14"/>
      <c r="J11" s="15"/>
    </row>
    <row r="12" spans="1:10" ht="12.75">
      <c r="A12" s="3">
        <f t="shared" si="2"/>
        <v>5</v>
      </c>
      <c r="B12" s="3">
        <v>2911</v>
      </c>
      <c r="C12" s="5">
        <v>18.187</v>
      </c>
      <c r="D12" s="6">
        <f t="shared" si="0"/>
        <v>160.05938307582338</v>
      </c>
      <c r="E12" s="3">
        <v>30986</v>
      </c>
      <c r="F12" s="3">
        <v>246</v>
      </c>
      <c r="G12" s="6">
        <f t="shared" si="1"/>
        <v>125.95934959349593</v>
      </c>
      <c r="H12" s="17"/>
      <c r="I12" s="14"/>
      <c r="J12" s="15"/>
    </row>
    <row r="13" spans="1:10" ht="12.75">
      <c r="A13" s="3">
        <f t="shared" si="2"/>
        <v>6</v>
      </c>
      <c r="B13" s="3">
        <v>3011</v>
      </c>
      <c r="C13" s="5">
        <v>18.211</v>
      </c>
      <c r="D13" s="6">
        <f t="shared" si="0"/>
        <v>165.3396298940201</v>
      </c>
      <c r="E13" s="3">
        <v>34842</v>
      </c>
      <c r="F13" s="3">
        <v>278</v>
      </c>
      <c r="G13" s="6">
        <f t="shared" si="1"/>
        <v>125.33093525179856</v>
      </c>
      <c r="H13" s="17"/>
      <c r="I13" s="14"/>
      <c r="J13" s="15"/>
    </row>
    <row r="14" spans="1:10" ht="12.75">
      <c r="A14" s="3">
        <f t="shared" si="2"/>
        <v>7</v>
      </c>
      <c r="B14" s="3">
        <v>3115</v>
      </c>
      <c r="C14" s="5">
        <v>18.235</v>
      </c>
      <c r="D14" s="6">
        <f t="shared" si="0"/>
        <v>170.8253358925144</v>
      </c>
      <c r="E14" s="3">
        <v>38764</v>
      </c>
      <c r="F14" s="3">
        <v>308</v>
      </c>
      <c r="G14" s="6">
        <f t="shared" si="1"/>
        <v>125.85714285714286</v>
      </c>
      <c r="H14" s="17"/>
      <c r="I14" s="14"/>
      <c r="J14" s="15"/>
    </row>
    <row r="15" spans="1:10" ht="12.75">
      <c r="A15" s="3">
        <f t="shared" si="2"/>
        <v>8</v>
      </c>
      <c r="B15" s="3">
        <v>3223</v>
      </c>
      <c r="C15" s="5">
        <v>18.258</v>
      </c>
      <c r="D15" s="6">
        <f t="shared" si="0"/>
        <v>176.5253587468507</v>
      </c>
      <c r="E15" s="3">
        <v>42757</v>
      </c>
      <c r="F15" s="3">
        <v>337</v>
      </c>
      <c r="G15" s="6">
        <f t="shared" si="1"/>
        <v>126.8753709198813</v>
      </c>
      <c r="H15" s="17"/>
      <c r="I15" s="14"/>
      <c r="J15" s="15"/>
    </row>
    <row r="16" spans="1:10" ht="12.75">
      <c r="A16" s="3">
        <f t="shared" si="2"/>
        <v>9</v>
      </c>
      <c r="B16" s="3">
        <v>3335</v>
      </c>
      <c r="C16" s="5">
        <v>18.28</v>
      </c>
      <c r="D16" s="6">
        <f t="shared" si="0"/>
        <v>182.43982494529538</v>
      </c>
      <c r="E16" s="3">
        <v>46815</v>
      </c>
      <c r="F16" s="3">
        <v>364</v>
      </c>
      <c r="G16" s="6">
        <f t="shared" si="1"/>
        <v>128.61263736263737</v>
      </c>
      <c r="H16" s="17"/>
      <c r="I16" s="14"/>
      <c r="J16" s="15"/>
    </row>
    <row r="17" spans="1:10" ht="12.75">
      <c r="A17" s="3">
        <f t="shared" si="2"/>
        <v>10</v>
      </c>
      <c r="B17" s="3">
        <v>3451</v>
      </c>
      <c r="C17" s="5">
        <v>18.301</v>
      </c>
      <c r="D17" s="6">
        <f t="shared" si="0"/>
        <v>188.5689306595268</v>
      </c>
      <c r="E17" s="3">
        <v>50944</v>
      </c>
      <c r="F17" s="3">
        <v>389</v>
      </c>
      <c r="G17" s="6">
        <f t="shared" si="1"/>
        <v>130.96143958868893</v>
      </c>
      <c r="H17" s="17"/>
      <c r="I17" s="14"/>
      <c r="J17" s="15"/>
    </row>
    <row r="18" spans="1:10" ht="12.75">
      <c r="A18" s="3">
        <f t="shared" si="2"/>
        <v>11</v>
      </c>
      <c r="B18" s="3">
        <v>3572</v>
      </c>
      <c r="C18" s="5">
        <v>18.322</v>
      </c>
      <c r="D18" s="6">
        <f t="shared" si="0"/>
        <v>194.95688243641524</v>
      </c>
      <c r="E18" s="3">
        <v>55139</v>
      </c>
      <c r="F18" s="3">
        <v>414</v>
      </c>
      <c r="G18" s="6">
        <f t="shared" si="1"/>
        <v>133.18599033816426</v>
      </c>
      <c r="H18" s="17"/>
      <c r="I18" s="14"/>
      <c r="J18" s="15"/>
    </row>
    <row r="19" spans="1:10" ht="12.75">
      <c r="A19" s="3">
        <f t="shared" si="2"/>
        <v>12</v>
      </c>
      <c r="B19" s="3">
        <v>3696</v>
      </c>
      <c r="C19" s="5">
        <v>18.342</v>
      </c>
      <c r="D19" s="6">
        <f t="shared" si="0"/>
        <v>201.50474321229964</v>
      </c>
      <c r="E19" s="3">
        <v>59405</v>
      </c>
      <c r="F19" s="3">
        <v>436</v>
      </c>
      <c r="G19" s="6">
        <f t="shared" si="1"/>
        <v>136.25</v>
      </c>
      <c r="H19" s="17"/>
      <c r="I19" s="14"/>
      <c r="J19" s="15"/>
    </row>
    <row r="20" spans="1:10" ht="12.75">
      <c r="A20" s="3">
        <f t="shared" si="2"/>
        <v>13</v>
      </c>
      <c r="B20" s="3">
        <v>3824</v>
      </c>
      <c r="C20" s="5">
        <v>18.361</v>
      </c>
      <c r="D20" s="6">
        <f t="shared" si="0"/>
        <v>208.2675235553619</v>
      </c>
      <c r="E20" s="3">
        <v>63740</v>
      </c>
      <c r="F20" s="3">
        <v>458</v>
      </c>
      <c r="G20" s="6">
        <f t="shared" si="1"/>
        <v>139.1703056768559</v>
      </c>
      <c r="H20" s="17"/>
      <c r="I20" s="14"/>
      <c r="J20" s="15"/>
    </row>
    <row r="21" spans="1:10" ht="12.75">
      <c r="A21" s="1"/>
      <c r="B21" s="1"/>
      <c r="C21" s="1"/>
      <c r="D21" s="2"/>
      <c r="E21" s="1"/>
      <c r="F21" s="1"/>
      <c r="G21" s="1"/>
      <c r="H21" s="17"/>
      <c r="I21" s="14"/>
      <c r="J21" s="15"/>
    </row>
    <row r="22" spans="1:11" ht="12.75">
      <c r="A22" s="10" t="s">
        <v>33</v>
      </c>
      <c r="B22" s="1"/>
      <c r="C22" s="1"/>
      <c r="D22" s="1"/>
      <c r="E22" s="1"/>
      <c r="F22" s="1"/>
      <c r="G22" s="1"/>
      <c r="H22" s="17"/>
      <c r="I22" s="14"/>
      <c r="J22" s="15"/>
      <c r="K22" s="1"/>
    </row>
    <row r="23" spans="1:11" ht="12.75">
      <c r="A23" s="22" t="s">
        <v>9</v>
      </c>
      <c r="B23" s="20"/>
      <c r="C23" s="21"/>
      <c r="D23" s="22" t="s">
        <v>6</v>
      </c>
      <c r="E23" s="20"/>
      <c r="F23" s="20"/>
      <c r="G23" s="20"/>
      <c r="H23" s="17"/>
      <c r="I23" s="14"/>
      <c r="J23" s="15"/>
      <c r="K23" s="1"/>
    </row>
    <row r="24" spans="1:11" ht="16.5">
      <c r="A24" s="4" t="s">
        <v>18</v>
      </c>
      <c r="B24" s="4" t="s">
        <v>2</v>
      </c>
      <c r="C24" s="4" t="s">
        <v>3</v>
      </c>
      <c r="D24" s="4" t="s">
        <v>11</v>
      </c>
      <c r="E24" s="4" t="s">
        <v>16</v>
      </c>
      <c r="F24" s="4" t="s">
        <v>17</v>
      </c>
      <c r="G24" s="16" t="s">
        <v>4</v>
      </c>
      <c r="H24" s="17"/>
      <c r="I24" s="14"/>
      <c r="J24" s="15"/>
      <c r="K24" s="1"/>
    </row>
    <row r="25" spans="1:11" ht="12.75">
      <c r="A25" s="6">
        <f aca="true" t="shared" si="3" ref="A25:A38">D7/G7</f>
        <v>0.6674208798988703</v>
      </c>
      <c r="B25" s="7">
        <f>A25/(1+A25)</f>
        <v>0.40027139395024824</v>
      </c>
      <c r="C25" s="7">
        <f>1-B25</f>
        <v>0.5997286060497518</v>
      </c>
      <c r="D25" s="3">
        <v>10972</v>
      </c>
      <c r="E25" s="6">
        <f>(B7*1000)^B25</f>
        <v>362.20498338422544</v>
      </c>
      <c r="F25" s="6">
        <f>(C7*1000)^C25</f>
        <v>357.1229055108273</v>
      </c>
      <c r="G25" s="8">
        <f>D25*1000000/E25/F25</f>
        <v>84823.00839095772</v>
      </c>
      <c r="H25" s="1"/>
      <c r="I25" s="1"/>
      <c r="J25" s="1"/>
      <c r="K25" s="1"/>
    </row>
    <row r="26" spans="1:11" ht="12.75">
      <c r="A26" s="6">
        <f t="shared" si="3"/>
        <v>0.8865037004336767</v>
      </c>
      <c r="B26" s="7">
        <f aca="true" t="shared" si="4" ref="B26:B38">A26/(1+A26)</f>
        <v>0.46991887703686125</v>
      </c>
      <c r="C26" s="7">
        <f aca="true" t="shared" si="5" ref="C26:C38">1-B26</f>
        <v>0.5300811229631388</v>
      </c>
      <c r="D26" s="3">
        <v>11804</v>
      </c>
      <c r="E26" s="6">
        <f aca="true" t="shared" si="6" ref="E26:E38">(B8*1000)^B26</f>
        <v>1024.9771171568486</v>
      </c>
      <c r="F26" s="6">
        <f aca="true" t="shared" si="7" ref="F26:F38">(C8*1000)^C26</f>
        <v>180.59738122299217</v>
      </c>
      <c r="G26" s="8">
        <f>D26*1000000/E26/F26</f>
        <v>63768.1154756442</v>
      </c>
      <c r="H26" s="1"/>
      <c r="I26" s="1"/>
      <c r="J26" s="1"/>
      <c r="K26" s="1"/>
    </row>
    <row r="27" spans="1:11" ht="12.75">
      <c r="A27" s="6">
        <f t="shared" si="3"/>
        <v>1.0278736242636821</v>
      </c>
      <c r="B27" s="7">
        <f t="shared" si="4"/>
        <v>0.5068726236019276</v>
      </c>
      <c r="C27" s="7">
        <f t="shared" si="5"/>
        <v>0.49312737639807236</v>
      </c>
      <c r="D27" s="3">
        <v>12295</v>
      </c>
      <c r="E27" s="6">
        <f t="shared" si="6"/>
        <v>1797.2208317807954</v>
      </c>
      <c r="F27" s="6">
        <f t="shared" si="7"/>
        <v>125.80791927110155</v>
      </c>
      <c r="G27" s="8">
        <f aca="true" t="shared" si="8" ref="G27:G38">D27*1000000/E27/F27</f>
        <v>54377.48403108093</v>
      </c>
      <c r="H27" s="1"/>
      <c r="I27" s="1"/>
      <c r="J27" s="1"/>
      <c r="K27" s="1"/>
    </row>
    <row r="28" spans="1:11" ht="12.75">
      <c r="A28" s="6">
        <f t="shared" si="3"/>
        <v>1.1319124968002465</v>
      </c>
      <c r="B28" s="7">
        <f t="shared" si="4"/>
        <v>0.5309375964065673</v>
      </c>
      <c r="C28" s="7">
        <f t="shared" si="5"/>
        <v>0.46906240359343265</v>
      </c>
      <c r="D28" s="3">
        <v>12837</v>
      </c>
      <c r="E28" s="6">
        <f t="shared" si="6"/>
        <v>2609.8090179253177</v>
      </c>
      <c r="F28" s="6">
        <f t="shared" si="7"/>
        <v>99.43355051946689</v>
      </c>
      <c r="G28" s="8">
        <f t="shared" si="8"/>
        <v>49467.716879002954</v>
      </c>
      <c r="H28" s="1"/>
      <c r="I28" s="1"/>
      <c r="J28" s="1"/>
      <c r="K28" s="1"/>
    </row>
    <row r="29" spans="1:11" ht="12.75">
      <c r="A29" s="6">
        <f t="shared" si="3"/>
        <v>1.2138285882726225</v>
      </c>
      <c r="B29" s="7">
        <f t="shared" si="4"/>
        <v>0.5482938447460076</v>
      </c>
      <c r="C29" s="7">
        <f t="shared" si="5"/>
        <v>0.4517061552539924</v>
      </c>
      <c r="D29" s="3">
        <v>13429</v>
      </c>
      <c r="E29" s="6">
        <f t="shared" si="6"/>
        <v>3437.235654574464</v>
      </c>
      <c r="F29" s="6">
        <f t="shared" si="7"/>
        <v>83.92482543445013</v>
      </c>
      <c r="G29" s="8">
        <f t="shared" si="8"/>
        <v>46552.597584088675</v>
      </c>
      <c r="H29" s="1"/>
      <c r="I29" s="1"/>
      <c r="J29" s="1"/>
      <c r="K29" s="1"/>
    </row>
    <row r="30" spans="1:11" ht="12.75">
      <c r="A30" s="6">
        <f t="shared" si="3"/>
        <v>1.2707225274850755</v>
      </c>
      <c r="B30" s="7">
        <f t="shared" si="4"/>
        <v>0.5596115386640641</v>
      </c>
      <c r="C30" s="7">
        <f t="shared" si="5"/>
        <v>0.4403884613359359</v>
      </c>
      <c r="D30" s="3">
        <v>14072</v>
      </c>
      <c r="E30" s="6">
        <f t="shared" si="6"/>
        <v>4143.359384876635</v>
      </c>
      <c r="F30" s="6">
        <f t="shared" si="7"/>
        <v>75.15357108643698</v>
      </c>
      <c r="G30" s="8">
        <f t="shared" si="8"/>
        <v>45191.17152353413</v>
      </c>
      <c r="H30" s="1"/>
      <c r="I30" s="1"/>
      <c r="J30" s="1"/>
      <c r="K30" s="1"/>
    </row>
    <row r="31" spans="1:11" ht="12.75">
      <c r="A31" s="6">
        <f t="shared" si="3"/>
        <v>1.3192244162372306</v>
      </c>
      <c r="B31" s="7">
        <f t="shared" si="4"/>
        <v>0.568821372783568</v>
      </c>
      <c r="C31" s="7">
        <f t="shared" si="5"/>
        <v>0.43117862721643196</v>
      </c>
      <c r="D31" s="3">
        <v>14764</v>
      </c>
      <c r="E31" s="6">
        <f t="shared" si="6"/>
        <v>4844.278977653922</v>
      </c>
      <c r="F31" s="6">
        <f t="shared" si="7"/>
        <v>68.70128764024301</v>
      </c>
      <c r="G31" s="8">
        <f t="shared" si="8"/>
        <v>44361.88725758965</v>
      </c>
      <c r="H31" s="1"/>
      <c r="I31" s="1"/>
      <c r="J31" s="1"/>
      <c r="K31" s="1"/>
    </row>
    <row r="32" spans="1:11" ht="12.75">
      <c r="A32" s="6">
        <f t="shared" si="3"/>
        <v>1.3572955178746888</v>
      </c>
      <c r="B32" s="7">
        <f t="shared" si="4"/>
        <v>0.5757850501062384</v>
      </c>
      <c r="C32" s="7">
        <f t="shared" si="5"/>
        <v>0.42421494989376163</v>
      </c>
      <c r="D32" s="3">
        <v>15507</v>
      </c>
      <c r="E32" s="6">
        <f t="shared" si="6"/>
        <v>5480.700488902752</v>
      </c>
      <c r="F32" s="6">
        <f t="shared" si="7"/>
        <v>64.2007241527349</v>
      </c>
      <c r="G32" s="8">
        <f t="shared" si="8"/>
        <v>44070.88694003652</v>
      </c>
      <c r="H32" s="1"/>
      <c r="I32" s="1"/>
      <c r="J32" s="1"/>
      <c r="K32" s="1"/>
    </row>
    <row r="33" spans="1:11" ht="12.75">
      <c r="A33" s="6">
        <f t="shared" si="3"/>
        <v>1.3913288092637157</v>
      </c>
      <c r="B33" s="7">
        <f t="shared" si="4"/>
        <v>0.5818224594935995</v>
      </c>
      <c r="C33" s="7">
        <f t="shared" si="5"/>
        <v>0.41817754050640055</v>
      </c>
      <c r="D33" s="3">
        <v>16301</v>
      </c>
      <c r="E33" s="6">
        <f t="shared" si="6"/>
        <v>6118.599374581794</v>
      </c>
      <c r="F33" s="6">
        <f t="shared" si="7"/>
        <v>60.54022341231912</v>
      </c>
      <c r="G33" s="8">
        <f t="shared" si="8"/>
        <v>44006.63996043862</v>
      </c>
      <c r="H33" s="1"/>
      <c r="I33" s="1"/>
      <c r="J33" s="1"/>
      <c r="K33" s="1"/>
    </row>
    <row r="34" spans="1:11" ht="12.75">
      <c r="A34" s="6">
        <f t="shared" si="3"/>
        <v>1.4185217618303432</v>
      </c>
      <c r="B34" s="7">
        <f t="shared" si="4"/>
        <v>0.5865242910846511</v>
      </c>
      <c r="C34" s="7">
        <f t="shared" si="5"/>
        <v>0.4134757089153489</v>
      </c>
      <c r="D34" s="3">
        <v>17144</v>
      </c>
      <c r="E34" s="6">
        <f t="shared" si="6"/>
        <v>6698.139098979537</v>
      </c>
      <c r="F34" s="6">
        <f t="shared" si="7"/>
        <v>57.83937975461416</v>
      </c>
      <c r="G34" s="8">
        <f t="shared" si="8"/>
        <v>44252.14927368268</v>
      </c>
      <c r="H34" s="1"/>
      <c r="I34" s="1"/>
      <c r="J34" s="1"/>
      <c r="K34" s="1"/>
    </row>
    <row r="35" spans="1:11" ht="12.75">
      <c r="A35" s="6">
        <f t="shared" si="3"/>
        <v>1.4398813211871062</v>
      </c>
      <c r="B35" s="7">
        <f t="shared" si="4"/>
        <v>0.5901439994985259</v>
      </c>
      <c r="C35" s="7">
        <f t="shared" si="5"/>
        <v>0.4098560005014741</v>
      </c>
      <c r="D35" s="3">
        <v>18038</v>
      </c>
      <c r="E35" s="6">
        <f t="shared" si="6"/>
        <v>7216.539395075461</v>
      </c>
      <c r="F35" s="6">
        <f t="shared" si="7"/>
        <v>55.84713294150303</v>
      </c>
      <c r="G35" s="8">
        <f t="shared" si="8"/>
        <v>44756.74697141561</v>
      </c>
      <c r="H35" s="1"/>
      <c r="I35" s="1"/>
      <c r="J35" s="1"/>
      <c r="K35" s="1"/>
    </row>
    <row r="36" spans="1:11" ht="12.75">
      <c r="A36" s="6">
        <f t="shared" si="3"/>
        <v>1.463794216954894</v>
      </c>
      <c r="B36" s="7">
        <f t="shared" si="4"/>
        <v>0.5941219469067747</v>
      </c>
      <c r="C36" s="7">
        <f t="shared" si="5"/>
        <v>0.40587805309322533</v>
      </c>
      <c r="D36" s="3">
        <v>18982</v>
      </c>
      <c r="E36" s="6">
        <f t="shared" si="6"/>
        <v>7820.391746741362</v>
      </c>
      <c r="F36" s="6">
        <f t="shared" si="7"/>
        <v>53.73374777716179</v>
      </c>
      <c r="G36" s="8">
        <f t="shared" si="8"/>
        <v>45171.6888421589</v>
      </c>
      <c r="H36" s="1"/>
      <c r="I36" s="1"/>
      <c r="J36" s="1"/>
      <c r="K36" s="1"/>
    </row>
    <row r="37" spans="1:11" ht="12.75">
      <c r="A37" s="6">
        <f t="shared" si="3"/>
        <v>1.4789338951361441</v>
      </c>
      <c r="B37" s="7">
        <f t="shared" si="4"/>
        <v>0.5966007798908733</v>
      </c>
      <c r="C37" s="7">
        <f t="shared" si="5"/>
        <v>0.40339922010912665</v>
      </c>
      <c r="D37" s="3">
        <v>19976</v>
      </c>
      <c r="E37" s="6">
        <f t="shared" si="6"/>
        <v>8285.41012982552</v>
      </c>
      <c r="F37" s="6">
        <f t="shared" si="7"/>
        <v>52.46516818095707</v>
      </c>
      <c r="G37" s="8">
        <f t="shared" si="8"/>
        <v>45954.01366063292</v>
      </c>
      <c r="H37" s="1"/>
      <c r="I37" s="1"/>
      <c r="J37" s="1"/>
      <c r="K37" s="1"/>
    </row>
    <row r="38" spans="1:11" ht="12.75">
      <c r="A38" s="6">
        <f t="shared" si="3"/>
        <v>1.496493972205142</v>
      </c>
      <c r="B38" s="7">
        <f t="shared" si="4"/>
        <v>0.599438247745215</v>
      </c>
      <c r="C38" s="7">
        <f t="shared" si="5"/>
        <v>0.40056175225478496</v>
      </c>
      <c r="D38" s="3">
        <v>21021</v>
      </c>
      <c r="E38" s="6">
        <f t="shared" si="6"/>
        <v>8826.997140524707</v>
      </c>
      <c r="F38" s="6">
        <f t="shared" si="7"/>
        <v>51.045067873038086</v>
      </c>
      <c r="G38" s="8">
        <f t="shared" si="8"/>
        <v>46653.75460666776</v>
      </c>
      <c r="H38" s="1"/>
      <c r="I38" s="1"/>
      <c r="J38" s="1"/>
      <c r="K38" s="1"/>
    </row>
  </sheetData>
  <mergeCells count="6">
    <mergeCell ref="A1:G1"/>
    <mergeCell ref="A2:G2"/>
    <mergeCell ref="E5:G5"/>
    <mergeCell ref="A23:C23"/>
    <mergeCell ref="D23:G23"/>
    <mergeCell ref="B5:D5"/>
  </mergeCells>
  <printOptions horizontalCentered="1" verticalCentered="1"/>
  <pageMargins left="1.1811023622047245" right="1.1811023622047245" top="1.1811023622047245" bottom="1.1811023622047245" header="0.7086614173228347" footer="0.7086614173228347"/>
  <pageSetup fitToHeight="1" fitToWidth="1" horizontalDpi="300" verticalDpi="300" orientation="portrait" paperSize="9" r:id="rId1"/>
  <headerFooter alignWithMargins="0">
    <oddHeader>&amp;R&amp;"Arial,Grassetto"&amp;12ANNEX 7</oddHeader>
    <oddFooter>&amp;L&amp;8&amp;F/&amp;A&amp;R&amp;8&amp;D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zoomScale="75" zoomScaleNormal="75" workbookViewId="0" topLeftCell="A1">
      <selection activeCell="H21" sqref="H21"/>
    </sheetView>
  </sheetViews>
  <sheetFormatPr defaultColWidth="9.140625" defaultRowHeight="12.75"/>
  <cols>
    <col min="1" max="8" width="10.7109375" style="0" customWidth="1"/>
  </cols>
  <sheetData>
    <row r="1" spans="1:8" ht="19.5">
      <c r="A1" s="18" t="s">
        <v>29</v>
      </c>
      <c r="B1" s="18"/>
      <c r="C1" s="18"/>
      <c r="D1" s="18"/>
      <c r="E1" s="18"/>
      <c r="F1" s="18"/>
      <c r="G1" s="18"/>
      <c r="H1" s="18"/>
    </row>
    <row r="2" spans="1:8" ht="12.75">
      <c r="A2" s="19" t="s">
        <v>28</v>
      </c>
      <c r="B2" s="19"/>
      <c r="C2" s="19"/>
      <c r="D2" s="19"/>
      <c r="E2" s="19"/>
      <c r="F2" s="19"/>
      <c r="G2" s="19"/>
      <c r="H2" s="19"/>
    </row>
    <row r="4" spans="1:8" ht="12.75">
      <c r="A4" s="10" t="s">
        <v>30</v>
      </c>
      <c r="B4" s="1"/>
      <c r="C4" s="1"/>
      <c r="D4" s="1"/>
      <c r="E4" s="1"/>
      <c r="F4" s="1"/>
      <c r="G4" s="1"/>
      <c r="H4" s="1"/>
    </row>
    <row r="5" spans="1:8" ht="14.25">
      <c r="A5" s="12" t="s">
        <v>25</v>
      </c>
      <c r="B5" s="12" t="s">
        <v>24</v>
      </c>
      <c r="C5" s="12" t="s">
        <v>4</v>
      </c>
      <c r="D5" s="12" t="s">
        <v>23</v>
      </c>
      <c r="E5" s="12" t="s">
        <v>22</v>
      </c>
      <c r="F5" s="12" t="s">
        <v>27</v>
      </c>
      <c r="G5" s="12" t="s">
        <v>26</v>
      </c>
      <c r="H5" s="12" t="s">
        <v>1</v>
      </c>
    </row>
    <row r="6" spans="1:8" ht="12.75">
      <c r="A6" s="3">
        <v>0</v>
      </c>
      <c r="B6" s="3">
        <v>10972</v>
      </c>
      <c r="C6" s="8">
        <f>cobbdouglas!G25</f>
        <v>84823.00839095772</v>
      </c>
      <c r="D6" s="6">
        <f>cobbdouglas!F7*cobbdouglas!C25</f>
        <v>37.18317357508461</v>
      </c>
      <c r="E6" s="6">
        <f>cobbdouglas!E7*cobbdouglas!B25</f>
        <v>5090.651588259258</v>
      </c>
      <c r="F6" s="13">
        <f>(B6*1000000*E6^cobbdouglas!C25)/C6/(D6^cobbdouglas!C25)</f>
        <v>2472000.0000000023</v>
      </c>
      <c r="G6" s="13">
        <v>2472000</v>
      </c>
      <c r="H6" s="6">
        <f aca="true" t="shared" si="0" ref="H6:H19">F6/G6</f>
        <v>1.0000000000000009</v>
      </c>
    </row>
    <row r="7" spans="1:8" ht="12.75">
      <c r="A7" s="3">
        <f aca="true" t="shared" si="1" ref="A7:A19">A6+1</f>
        <v>1</v>
      </c>
      <c r="B7" s="3">
        <v>11804</v>
      </c>
      <c r="C7" s="8">
        <f>cobbdouglas!G26</f>
        <v>63768.1154756442</v>
      </c>
      <c r="D7" s="6">
        <f>cobbdouglas!F8*cobbdouglas!C26</f>
        <v>54.06827454224016</v>
      </c>
      <c r="E7" s="6">
        <f>cobbdouglas!E8*cobbdouglas!B26</f>
        <v>7630.072806447516</v>
      </c>
      <c r="F7" s="13">
        <f>(B7*1000000*E7^cobbdouglas!C26)/C7/(D7^cobbdouglas!C26)</f>
        <v>2552000.0000000033</v>
      </c>
      <c r="G7" s="13">
        <v>2552000</v>
      </c>
      <c r="H7" s="6">
        <f t="shared" si="0"/>
        <v>1.0000000000000013</v>
      </c>
    </row>
    <row r="8" spans="1:8" ht="12.75">
      <c r="A8" s="3">
        <f t="shared" si="1"/>
        <v>2</v>
      </c>
      <c r="B8" s="3">
        <v>12295</v>
      </c>
      <c r="C8" s="8">
        <f>cobbdouglas!G27</f>
        <v>54377.48403108093</v>
      </c>
      <c r="D8" s="6">
        <f>cobbdouglas!F9*cobbdouglas!C27</f>
        <v>69.03783269573013</v>
      </c>
      <c r="E8" s="6">
        <f>cobbdouglas!E9*cobbdouglas!B27</f>
        <v>10048.242890284613</v>
      </c>
      <c r="F8" s="13">
        <f>(B8*1000000*E8^cobbdouglas!C27)/C8/(D8^cobbdouglas!C27)</f>
        <v>2636000.0000000005</v>
      </c>
      <c r="G8" s="13">
        <v>2636000</v>
      </c>
      <c r="H8" s="6">
        <f t="shared" si="0"/>
        <v>1.0000000000000002</v>
      </c>
    </row>
    <row r="9" spans="1:8" ht="12.75">
      <c r="A9" s="3">
        <f t="shared" si="1"/>
        <v>3</v>
      </c>
      <c r="B9" s="3">
        <v>12837</v>
      </c>
      <c r="C9" s="8">
        <f>cobbdouglas!G28</f>
        <v>49467.716879002954</v>
      </c>
      <c r="D9" s="6">
        <f>cobbdouglas!F10*cobbdouglas!C28</f>
        <v>83.02404543603758</v>
      </c>
      <c r="E9" s="6">
        <f>cobbdouglas!E10*cobbdouglas!B28</f>
        <v>12464.821950836982</v>
      </c>
      <c r="F9" s="13">
        <f>(B9*1000000*E9^cobbdouglas!C28)/C9/(D9^cobbdouglas!C28)</f>
        <v>2723000.000000002</v>
      </c>
      <c r="G9" s="13">
        <v>2723000</v>
      </c>
      <c r="H9" s="6">
        <f t="shared" si="0"/>
        <v>1.0000000000000007</v>
      </c>
    </row>
    <row r="10" spans="1:8" ht="12.75">
      <c r="A10" s="3">
        <f t="shared" si="1"/>
        <v>4</v>
      </c>
      <c r="B10" s="3">
        <v>13429</v>
      </c>
      <c r="C10" s="8">
        <f>cobbdouglas!G29</f>
        <v>46552.597584088675</v>
      </c>
      <c r="D10" s="6">
        <f>cobbdouglas!F11*cobbdouglas!C29</f>
        <v>96.21341106910037</v>
      </c>
      <c r="E10" s="6">
        <f>cobbdouglas!E11*cobbdouglas!B29</f>
        <v>14912.495989401916</v>
      </c>
      <c r="F10" s="13">
        <f>(B10*1000000*E10^cobbdouglas!C29)/C10/(D10^cobbdouglas!C29)</f>
        <v>2815000.0000000005</v>
      </c>
      <c r="G10" s="13">
        <v>2815000</v>
      </c>
      <c r="H10" s="6">
        <f t="shared" si="0"/>
        <v>1.0000000000000002</v>
      </c>
    </row>
    <row r="11" spans="1:8" ht="12.75">
      <c r="A11" s="3">
        <f t="shared" si="1"/>
        <v>5</v>
      </c>
      <c r="B11" s="3">
        <v>14072</v>
      </c>
      <c r="C11" s="8">
        <f>cobbdouglas!G30</f>
        <v>45191.17152353413</v>
      </c>
      <c r="D11" s="6">
        <f>cobbdouglas!F12*cobbdouglas!C30</f>
        <v>108.33556148864024</v>
      </c>
      <c r="E11" s="6">
        <f>cobbdouglas!E12*cobbdouglas!B30</f>
        <v>17340.12313704469</v>
      </c>
      <c r="F11" s="13">
        <f>(B11*1000000*E11^cobbdouglas!C30)/C11/(D11^cobbdouglas!C30)</f>
        <v>2911000</v>
      </c>
      <c r="G11" s="13">
        <v>2911000</v>
      </c>
      <c r="H11" s="6">
        <f t="shared" si="0"/>
        <v>1</v>
      </c>
    </row>
    <row r="12" spans="1:8" ht="12.75">
      <c r="A12" s="3">
        <f t="shared" si="1"/>
        <v>6</v>
      </c>
      <c r="B12" s="3">
        <v>14764</v>
      </c>
      <c r="C12" s="8">
        <f>cobbdouglas!G31</f>
        <v>44361.88725758965</v>
      </c>
      <c r="D12" s="6">
        <f>cobbdouglas!F13*cobbdouglas!C31</f>
        <v>119.86765836616809</v>
      </c>
      <c r="E12" s="6">
        <f>cobbdouglas!E13*cobbdouglas!B31</f>
        <v>19818.874270525077</v>
      </c>
      <c r="F12" s="13">
        <f>(B12*1000000*E12^cobbdouglas!C31)/C12/(D12^cobbdouglas!C31)</f>
        <v>3010999.9999999967</v>
      </c>
      <c r="G12" s="13">
        <v>3011000</v>
      </c>
      <c r="H12" s="6">
        <f t="shared" si="0"/>
        <v>0.9999999999999989</v>
      </c>
    </row>
    <row r="13" spans="1:8" ht="12.75">
      <c r="A13" s="3">
        <f t="shared" si="1"/>
        <v>7</v>
      </c>
      <c r="B13" s="3">
        <v>15507</v>
      </c>
      <c r="C13" s="8">
        <f>cobbdouglas!G32</f>
        <v>44070.88694003652</v>
      </c>
      <c r="D13" s="6">
        <f>cobbdouglas!F14*cobbdouglas!C32</f>
        <v>130.65820456727857</v>
      </c>
      <c r="E13" s="6">
        <f>cobbdouglas!E14*cobbdouglas!B32</f>
        <v>22319.731682318223</v>
      </c>
      <c r="F13" s="13">
        <f>(B13*1000000*E13^cobbdouglas!C32)/C13/(D13^cobbdouglas!C32)</f>
        <v>3115000.0000000005</v>
      </c>
      <c r="G13" s="13">
        <v>3115000</v>
      </c>
      <c r="H13" s="6">
        <f t="shared" si="0"/>
        <v>1.0000000000000002</v>
      </c>
    </row>
    <row r="14" spans="1:8" ht="12.75">
      <c r="A14" s="3">
        <f t="shared" si="1"/>
        <v>8</v>
      </c>
      <c r="B14" s="3">
        <v>16301</v>
      </c>
      <c r="C14" s="8">
        <f>cobbdouglas!G33</f>
        <v>44006.63996043862</v>
      </c>
      <c r="D14" s="6">
        <f>cobbdouglas!F15*cobbdouglas!C33</f>
        <v>140.925831150657</v>
      </c>
      <c r="E14" s="6">
        <f>cobbdouglas!E15*cobbdouglas!B33</f>
        <v>24876.982900567833</v>
      </c>
      <c r="F14" s="13">
        <f>(B14*1000000*E14^cobbdouglas!C33)/C14/(D14^cobbdouglas!C33)</f>
        <v>3222999.9999999967</v>
      </c>
      <c r="G14" s="13">
        <v>3223000</v>
      </c>
      <c r="H14" s="6">
        <f t="shared" si="0"/>
        <v>0.999999999999999</v>
      </c>
    </row>
    <row r="15" spans="1:8" ht="12.75">
      <c r="A15" s="3">
        <f t="shared" si="1"/>
        <v>9</v>
      </c>
      <c r="B15" s="3">
        <v>17144</v>
      </c>
      <c r="C15" s="8">
        <f>cobbdouglas!G34</f>
        <v>44252.14927368268</v>
      </c>
      <c r="D15" s="6">
        <f>cobbdouglas!F16*cobbdouglas!C34</f>
        <v>150.505158045187</v>
      </c>
      <c r="E15" s="6">
        <f>cobbdouglas!E16*cobbdouglas!B34</f>
        <v>27458.134687127942</v>
      </c>
      <c r="F15" s="13">
        <f>(B15*1000000*E15^cobbdouglas!C34)/C15/(D15^cobbdouglas!C34)</f>
        <v>3335000.0000000005</v>
      </c>
      <c r="G15" s="13">
        <v>3335000</v>
      </c>
      <c r="H15" s="6">
        <f t="shared" si="0"/>
        <v>1.0000000000000002</v>
      </c>
    </row>
    <row r="16" spans="1:8" ht="12.75">
      <c r="A16" s="3">
        <f t="shared" si="1"/>
        <v>10</v>
      </c>
      <c r="B16" s="3">
        <v>18038</v>
      </c>
      <c r="C16" s="8">
        <f>cobbdouglas!G35</f>
        <v>44756.74697141561</v>
      </c>
      <c r="D16" s="6">
        <f>cobbdouglas!F17*cobbdouglas!C35</f>
        <v>159.4339841950734</v>
      </c>
      <c r="E16" s="6">
        <f>cobbdouglas!E17*cobbdouglas!B35</f>
        <v>30064.295910452904</v>
      </c>
      <c r="F16" s="13">
        <f>(B16*1000000*E16^cobbdouglas!C35)/C16/(D16^cobbdouglas!C35)</f>
        <v>3451000</v>
      </c>
      <c r="G16" s="13">
        <v>3451000</v>
      </c>
      <c r="H16" s="6">
        <f t="shared" si="0"/>
        <v>1</v>
      </c>
    </row>
    <row r="17" spans="1:8" ht="12.75">
      <c r="A17" s="3">
        <f t="shared" si="1"/>
        <v>11</v>
      </c>
      <c r="B17" s="3">
        <v>18982</v>
      </c>
      <c r="C17" s="8">
        <f>cobbdouglas!G36</f>
        <v>45171.6888421589</v>
      </c>
      <c r="D17" s="6">
        <f>cobbdouglas!F18*cobbdouglas!C36</f>
        <v>168.03351398059527</v>
      </c>
      <c r="E17" s="6">
        <f>cobbdouglas!E18*cobbdouglas!B36</f>
        <v>32759.290030492648</v>
      </c>
      <c r="F17" s="13">
        <f>(B17*1000000*E17^cobbdouglas!C36)/C17/(D17^cobbdouglas!C36)</f>
        <v>3572000.0000000014</v>
      </c>
      <c r="G17" s="13">
        <v>3572000</v>
      </c>
      <c r="H17" s="6">
        <f t="shared" si="0"/>
        <v>1.0000000000000004</v>
      </c>
    </row>
    <row r="18" spans="1:8" ht="12.75">
      <c r="A18" s="3">
        <f t="shared" si="1"/>
        <v>12</v>
      </c>
      <c r="B18" s="3">
        <v>19976</v>
      </c>
      <c r="C18" s="8">
        <f>cobbdouglas!G37</f>
        <v>45954.01366063292</v>
      </c>
      <c r="D18" s="6">
        <f>cobbdouglas!F19*cobbdouglas!C37</f>
        <v>175.8820599675792</v>
      </c>
      <c r="E18" s="6">
        <f>cobbdouglas!E19*cobbdouglas!B37</f>
        <v>35441.06932941733</v>
      </c>
      <c r="F18" s="13">
        <f>(B18*1000000*E18^cobbdouglas!C37)/C18/(D18^cobbdouglas!C37)</f>
        <v>3695999.9999999986</v>
      </c>
      <c r="G18" s="13">
        <v>3696000</v>
      </c>
      <c r="H18" s="6">
        <f t="shared" si="0"/>
        <v>0.9999999999999997</v>
      </c>
    </row>
    <row r="19" spans="1:8" ht="12.75">
      <c r="A19" s="3">
        <f t="shared" si="1"/>
        <v>13</v>
      </c>
      <c r="B19" s="3">
        <v>21021</v>
      </c>
      <c r="C19" s="8">
        <f>cobbdouglas!G38</f>
        <v>46653.75460666776</v>
      </c>
      <c r="D19" s="6">
        <f>cobbdouglas!F20*cobbdouglas!C38</f>
        <v>183.45728253269152</v>
      </c>
      <c r="E19" s="6">
        <f>cobbdouglas!E20*cobbdouglas!B38</f>
        <v>38208.19391128</v>
      </c>
      <c r="F19" s="13">
        <f>(B19*1000000*E19^cobbdouglas!C38)/C19/(D19^cobbdouglas!C38)</f>
        <v>3824000.000000005</v>
      </c>
      <c r="G19" s="13">
        <v>3824000</v>
      </c>
      <c r="H19" s="6">
        <f t="shared" si="0"/>
        <v>1.0000000000000013</v>
      </c>
    </row>
    <row r="20" spans="1:8" ht="12.75">
      <c r="A20" s="1"/>
      <c r="B20" s="1"/>
      <c r="C20" s="1"/>
      <c r="D20" s="1"/>
      <c r="E20" s="1"/>
      <c r="F20" s="1"/>
      <c r="G20" s="1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0" t="s">
        <v>31</v>
      </c>
      <c r="B22" s="1"/>
      <c r="C22" s="1"/>
      <c r="D22" s="1"/>
      <c r="E22" s="1"/>
      <c r="F22" s="1"/>
      <c r="G22" s="1"/>
      <c r="H22" s="1"/>
    </row>
    <row r="23" spans="1:8" ht="14.25">
      <c r="A23" s="12" t="s">
        <v>25</v>
      </c>
      <c r="B23" s="12" t="s">
        <v>24</v>
      </c>
      <c r="C23" s="12" t="s">
        <v>4</v>
      </c>
      <c r="D23" s="12" t="s">
        <v>23</v>
      </c>
      <c r="E23" s="12" t="s">
        <v>22</v>
      </c>
      <c r="F23" s="12" t="s">
        <v>21</v>
      </c>
      <c r="G23" s="12" t="s">
        <v>20</v>
      </c>
      <c r="H23" s="12" t="s">
        <v>1</v>
      </c>
    </row>
    <row r="24" spans="1:8" ht="12.75">
      <c r="A24" s="3">
        <v>0</v>
      </c>
      <c r="B24" s="3">
        <v>10972</v>
      </c>
      <c r="C24" s="8">
        <f>cobbdouglas!G25</f>
        <v>84823.00839095772</v>
      </c>
      <c r="D24" s="6">
        <f>cobbdouglas!F7*cobbdouglas!C25</f>
        <v>37.18317357508461</v>
      </c>
      <c r="E24" s="6">
        <f>cobbdouglas!E7*cobbdouglas!B25</f>
        <v>5090.651588259258</v>
      </c>
      <c r="F24" s="13">
        <f>(B24*1000000*D24^cobbdouglas!B25)/C24/(variables!E24^cobbdouglas!B25)</f>
        <v>18056.000000000022</v>
      </c>
      <c r="G24" s="13">
        <v>18056</v>
      </c>
      <c r="H24" s="6">
        <f aca="true" t="shared" si="2" ref="H24:H37">F24/G24</f>
        <v>1.000000000000001</v>
      </c>
    </row>
    <row r="25" spans="1:8" ht="12.75">
      <c r="A25" s="3">
        <f aca="true" t="shared" si="3" ref="A25:A37">A24+1</f>
        <v>1</v>
      </c>
      <c r="B25" s="3">
        <v>11804</v>
      </c>
      <c r="C25" s="8">
        <f>cobbdouglas!G26</f>
        <v>63768.1154756442</v>
      </c>
      <c r="D25" s="6">
        <f>cobbdouglas!F8*cobbdouglas!C26</f>
        <v>54.06827454224016</v>
      </c>
      <c r="E25" s="6">
        <f>cobbdouglas!E8*cobbdouglas!B26</f>
        <v>7630.072806447516</v>
      </c>
      <c r="F25" s="13">
        <f>(B25*1000000*D25^cobbdouglas!B26)/C25/(variables!E25^cobbdouglas!B26)</f>
        <v>18084.00000000004</v>
      </c>
      <c r="G25" s="13">
        <v>18084</v>
      </c>
      <c r="H25" s="6">
        <f t="shared" si="2"/>
        <v>1.0000000000000022</v>
      </c>
    </row>
    <row r="26" spans="1:8" ht="12.75">
      <c r="A26" s="3">
        <f t="shared" si="3"/>
        <v>2</v>
      </c>
      <c r="B26" s="3">
        <v>12295</v>
      </c>
      <c r="C26" s="8">
        <f>cobbdouglas!G27</f>
        <v>54377.48403108093</v>
      </c>
      <c r="D26" s="6">
        <f>cobbdouglas!F9*cobbdouglas!C27</f>
        <v>69.03783269573013</v>
      </c>
      <c r="E26" s="6">
        <f>cobbdouglas!E9*cobbdouglas!B27</f>
        <v>10048.242890284613</v>
      </c>
      <c r="F26" s="13">
        <f>(B26*1000000*D26^cobbdouglas!B27)/C26/(variables!E26^cobbdouglas!B27)</f>
        <v>18111.000000000007</v>
      </c>
      <c r="G26" s="13">
        <v>18111</v>
      </c>
      <c r="H26" s="6">
        <f t="shared" si="2"/>
        <v>1.0000000000000004</v>
      </c>
    </row>
    <row r="27" spans="1:8" ht="12.75">
      <c r="A27" s="3">
        <f t="shared" si="3"/>
        <v>3</v>
      </c>
      <c r="B27" s="3">
        <v>12837</v>
      </c>
      <c r="C27" s="8">
        <f>cobbdouglas!G28</f>
        <v>49467.716879002954</v>
      </c>
      <c r="D27" s="6">
        <f>cobbdouglas!F10*cobbdouglas!C28</f>
        <v>83.02404543603758</v>
      </c>
      <c r="E27" s="6">
        <f>cobbdouglas!E10*cobbdouglas!B28</f>
        <v>12464.821950836982</v>
      </c>
      <c r="F27" s="13">
        <f>(B27*1000000*D27^cobbdouglas!B28)/C27/(variables!E27^cobbdouglas!B28)</f>
        <v>18137.00000000001</v>
      </c>
      <c r="G27" s="13">
        <v>18137</v>
      </c>
      <c r="H27" s="6">
        <f t="shared" si="2"/>
        <v>1.0000000000000007</v>
      </c>
    </row>
    <row r="28" spans="1:8" ht="12.75">
      <c r="A28" s="3">
        <f t="shared" si="3"/>
        <v>4</v>
      </c>
      <c r="B28" s="3">
        <v>13429</v>
      </c>
      <c r="C28" s="8">
        <f>cobbdouglas!G29</f>
        <v>46552.597584088675</v>
      </c>
      <c r="D28" s="6">
        <f>cobbdouglas!F11*cobbdouglas!C29</f>
        <v>96.21341106910037</v>
      </c>
      <c r="E28" s="6">
        <f>cobbdouglas!E11*cobbdouglas!B29</f>
        <v>14912.495989401916</v>
      </c>
      <c r="F28" s="13">
        <f>(B28*1000000*D28^cobbdouglas!B29)/C28/(variables!E28^cobbdouglas!B29)</f>
        <v>18161.99999999999</v>
      </c>
      <c r="G28" s="13">
        <v>18162</v>
      </c>
      <c r="H28" s="6">
        <f t="shared" si="2"/>
        <v>0.9999999999999994</v>
      </c>
    </row>
    <row r="29" spans="1:8" ht="12.75">
      <c r="A29" s="3">
        <f t="shared" si="3"/>
        <v>5</v>
      </c>
      <c r="B29" s="3">
        <v>14072</v>
      </c>
      <c r="C29" s="8">
        <f>cobbdouglas!G30</f>
        <v>45191.17152353413</v>
      </c>
      <c r="D29" s="6">
        <f>cobbdouglas!F12*cobbdouglas!C30</f>
        <v>108.33556148864024</v>
      </c>
      <c r="E29" s="6">
        <f>cobbdouglas!E12*cobbdouglas!B30</f>
        <v>17340.12313704469</v>
      </c>
      <c r="F29" s="13">
        <f>(B29*1000000*D29^cobbdouglas!B30)/C29/(variables!E29^cobbdouglas!B30)</f>
        <v>18187.000000000022</v>
      </c>
      <c r="G29" s="13">
        <v>18187</v>
      </c>
      <c r="H29" s="6">
        <f t="shared" si="2"/>
        <v>1.000000000000001</v>
      </c>
    </row>
    <row r="30" spans="1:8" ht="12.75">
      <c r="A30" s="3">
        <f t="shared" si="3"/>
        <v>6</v>
      </c>
      <c r="B30" s="3">
        <v>14764</v>
      </c>
      <c r="C30" s="8">
        <f>cobbdouglas!G31</f>
        <v>44361.88725758965</v>
      </c>
      <c r="D30" s="6">
        <f>cobbdouglas!F13*cobbdouglas!C31</f>
        <v>119.86765836616809</v>
      </c>
      <c r="E30" s="6">
        <f>cobbdouglas!E13*cobbdouglas!B31</f>
        <v>19818.874270525077</v>
      </c>
      <c r="F30" s="13">
        <f>(B30*1000000*D30^cobbdouglas!B31)/C30/(variables!E30^cobbdouglas!B31)</f>
        <v>18210.999999999996</v>
      </c>
      <c r="G30" s="13">
        <v>18211</v>
      </c>
      <c r="H30" s="6">
        <f t="shared" si="2"/>
        <v>0.9999999999999998</v>
      </c>
    </row>
    <row r="31" spans="1:8" ht="12.75">
      <c r="A31" s="3">
        <f t="shared" si="3"/>
        <v>7</v>
      </c>
      <c r="B31" s="3">
        <v>15507</v>
      </c>
      <c r="C31" s="8">
        <f>cobbdouglas!G32</f>
        <v>44070.88694003652</v>
      </c>
      <c r="D31" s="6">
        <f>cobbdouglas!F14*cobbdouglas!C32</f>
        <v>130.65820456727857</v>
      </c>
      <c r="E31" s="6">
        <f>cobbdouglas!E14*cobbdouglas!B32</f>
        <v>22319.731682318223</v>
      </c>
      <c r="F31" s="13">
        <f>(B31*1000000*D31^cobbdouglas!B32)/C31/(variables!E31^cobbdouglas!B32)</f>
        <v>18234.999999999996</v>
      </c>
      <c r="G31" s="13">
        <v>18235</v>
      </c>
      <c r="H31" s="6">
        <f t="shared" si="2"/>
        <v>0.9999999999999998</v>
      </c>
    </row>
    <row r="32" spans="1:8" ht="12.75">
      <c r="A32" s="3">
        <f t="shared" si="3"/>
        <v>8</v>
      </c>
      <c r="B32" s="3">
        <v>16301</v>
      </c>
      <c r="C32" s="8">
        <f>cobbdouglas!G33</f>
        <v>44006.63996043862</v>
      </c>
      <c r="D32" s="6">
        <f>cobbdouglas!F15*cobbdouglas!C33</f>
        <v>140.925831150657</v>
      </c>
      <c r="E32" s="6">
        <f>cobbdouglas!E15*cobbdouglas!B33</f>
        <v>24876.982900567833</v>
      </c>
      <c r="F32" s="13">
        <f>(B32*1000000*D32^cobbdouglas!B33)/C32/(variables!E32^cobbdouglas!B33)</f>
        <v>18257.999999999967</v>
      </c>
      <c r="G32" s="13">
        <v>18258</v>
      </c>
      <c r="H32" s="6">
        <f t="shared" si="2"/>
        <v>0.9999999999999982</v>
      </c>
    </row>
    <row r="33" spans="1:8" ht="12.75">
      <c r="A33" s="3">
        <f t="shared" si="3"/>
        <v>9</v>
      </c>
      <c r="B33" s="3">
        <v>17144</v>
      </c>
      <c r="C33" s="8">
        <f>cobbdouglas!G34</f>
        <v>44252.14927368268</v>
      </c>
      <c r="D33" s="6">
        <f>cobbdouglas!F16*cobbdouglas!C34</f>
        <v>150.505158045187</v>
      </c>
      <c r="E33" s="6">
        <f>cobbdouglas!E16*cobbdouglas!B34</f>
        <v>27458.134687127942</v>
      </c>
      <c r="F33" s="13">
        <f>(B33*1000000*D33^cobbdouglas!B34)/C33/(variables!E33^cobbdouglas!B34)</f>
        <v>18279.99999999999</v>
      </c>
      <c r="G33" s="13">
        <v>18280</v>
      </c>
      <c r="H33" s="6">
        <f t="shared" si="2"/>
        <v>0.9999999999999994</v>
      </c>
    </row>
    <row r="34" spans="1:8" ht="12.75">
      <c r="A34" s="3">
        <f t="shared" si="3"/>
        <v>10</v>
      </c>
      <c r="B34" s="3">
        <v>18038</v>
      </c>
      <c r="C34" s="8">
        <f>cobbdouglas!G35</f>
        <v>44756.74697141561</v>
      </c>
      <c r="D34" s="6">
        <f>cobbdouglas!F17*cobbdouglas!C35</f>
        <v>159.4339841950734</v>
      </c>
      <c r="E34" s="6">
        <f>cobbdouglas!E17*cobbdouglas!B35</f>
        <v>30064.295910452904</v>
      </c>
      <c r="F34" s="13">
        <f>(B34*1000000*D34^cobbdouglas!B35)/C34/(variables!E34^cobbdouglas!B35)</f>
        <v>18301.000000000007</v>
      </c>
      <c r="G34" s="13">
        <v>18301</v>
      </c>
      <c r="H34" s="6">
        <f t="shared" si="2"/>
        <v>1.0000000000000004</v>
      </c>
    </row>
    <row r="35" spans="1:8" ht="12.75">
      <c r="A35" s="3">
        <f t="shared" si="3"/>
        <v>11</v>
      </c>
      <c r="B35" s="3">
        <v>18982</v>
      </c>
      <c r="C35" s="8">
        <f>cobbdouglas!G36</f>
        <v>45171.6888421589</v>
      </c>
      <c r="D35" s="6">
        <f>cobbdouglas!F18*cobbdouglas!C36</f>
        <v>168.03351398059527</v>
      </c>
      <c r="E35" s="6">
        <f>cobbdouglas!E18*cobbdouglas!B36</f>
        <v>32759.290030492648</v>
      </c>
      <c r="F35" s="13">
        <f>(B35*1000000*D35^cobbdouglas!B36)/C35/(variables!E35^cobbdouglas!B36)</f>
        <v>18322.00000000002</v>
      </c>
      <c r="G35" s="13">
        <v>18322</v>
      </c>
      <c r="H35" s="6">
        <f t="shared" si="2"/>
        <v>1.0000000000000009</v>
      </c>
    </row>
    <row r="36" spans="1:8" ht="12.75">
      <c r="A36" s="3">
        <f t="shared" si="3"/>
        <v>12</v>
      </c>
      <c r="B36" s="3">
        <v>19976</v>
      </c>
      <c r="C36" s="8">
        <f>cobbdouglas!G37</f>
        <v>45954.01366063292</v>
      </c>
      <c r="D36" s="6">
        <f>cobbdouglas!F19*cobbdouglas!C37</f>
        <v>175.8820599675792</v>
      </c>
      <c r="E36" s="6">
        <f>cobbdouglas!E19*cobbdouglas!B37</f>
        <v>35441.06932941733</v>
      </c>
      <c r="F36" s="13">
        <f>(B36*1000000*D36^cobbdouglas!B37)/C36/(variables!E36^cobbdouglas!B37)</f>
        <v>18341.999999999993</v>
      </c>
      <c r="G36" s="13">
        <v>18342</v>
      </c>
      <c r="H36" s="6">
        <f t="shared" si="2"/>
        <v>0.9999999999999996</v>
      </c>
    </row>
    <row r="37" spans="1:8" ht="12.75">
      <c r="A37" s="3">
        <f t="shared" si="3"/>
        <v>13</v>
      </c>
      <c r="B37" s="3">
        <v>21021</v>
      </c>
      <c r="C37" s="8">
        <f>cobbdouglas!G38</f>
        <v>46653.75460666776</v>
      </c>
      <c r="D37" s="6">
        <f>cobbdouglas!F20*cobbdouglas!C38</f>
        <v>183.45728253269152</v>
      </c>
      <c r="E37" s="6">
        <f>cobbdouglas!E20*cobbdouglas!B38</f>
        <v>38208.19391128</v>
      </c>
      <c r="F37" s="13">
        <f>(B37*1000000*D37^cobbdouglas!B38)/C37/(variables!E37^cobbdouglas!B38)</f>
        <v>18361.00000000003</v>
      </c>
      <c r="G37" s="13">
        <v>18361</v>
      </c>
      <c r="H37" s="6">
        <f t="shared" si="2"/>
        <v>1.0000000000000016</v>
      </c>
    </row>
  </sheetData>
  <mergeCells count="2">
    <mergeCell ref="A1:H1"/>
    <mergeCell ref="A2:H2"/>
  </mergeCells>
  <printOptions horizontalCentered="1" verticalCentered="1"/>
  <pageMargins left="0.984251968503937" right="0.984251968503937" top="1.1811023622047245" bottom="1.1811023622047245" header="0.7086614173228347" footer="0.7086614173228347"/>
  <pageSetup fitToHeight="1" fitToWidth="1" horizontalDpi="300" verticalDpi="300" orientation="portrait" paperSize="9" scale="95" r:id="rId1"/>
  <headerFooter alignWithMargins="0">
    <oddHeader>&amp;R&amp;"Arial,Grassetto"&amp;12ANNEX 9</oddHeader>
    <oddFooter>&amp;L&amp;8&amp;F/&amp;A&amp;R&amp;8&amp;D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Giovanni Repici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 Repici</dc:creator>
  <cp:keywords/>
  <dc:description/>
  <cp:lastModifiedBy>Giovanni Repici</cp:lastModifiedBy>
  <cp:lastPrinted>2001-09-13T05:19:57Z</cp:lastPrinted>
  <dcterms:created xsi:type="dcterms:W3CDTF">2000-12-18T07:39:51Z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